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Form 27 - 2016" sheetId="1" r:id="rId1"/>
  </sheets>
  <definedNames>
    <definedName name="_xlfn.IFERROR" hidden="1">#NAME?</definedName>
    <definedName name="_xlnm.Print_Area" localSheetId="0">'Form 27 - 2016'!$A$1:$AC$34</definedName>
    <definedName name="YN">'Form 27 - 2016'!$P$29:$P$29</definedName>
  </definedNames>
  <calcPr fullCalcOnLoad="1"/>
</workbook>
</file>

<file path=xl/sharedStrings.xml><?xml version="1.0" encoding="utf-8"?>
<sst xmlns="http://schemas.openxmlformats.org/spreadsheetml/2006/main" count="141" uniqueCount="76">
  <si>
    <t>MEMBERSHIP</t>
  </si>
  <si>
    <t>Previous Years</t>
  </si>
  <si>
    <t>Line</t>
  </si>
  <si>
    <t>Description</t>
  </si>
  <si>
    <t>Jan</t>
  </si>
  <si>
    <t>Feb</t>
  </si>
  <si>
    <t>Mar</t>
  </si>
  <si>
    <t>Apr</t>
  </si>
  <si>
    <t>May</t>
  </si>
  <si>
    <t>Jun</t>
  </si>
  <si>
    <t>Jul</t>
  </si>
  <si>
    <t>Aug</t>
  </si>
  <si>
    <t>Sep</t>
  </si>
  <si>
    <t>Oct</t>
  </si>
  <si>
    <t>Nov</t>
  </si>
  <si>
    <t>Dec</t>
  </si>
  <si>
    <t>-----</t>
  </si>
  <si>
    <t>----</t>
  </si>
  <si>
    <t>LUNCHEON ATTENDANCE</t>
  </si>
  <si>
    <t>SUBMITTED BY:</t>
  </si>
  <si>
    <t>YES</t>
  </si>
  <si>
    <t xml:space="preserve">NUMBER OF MEMBERS IN </t>
  </si>
  <si>
    <t>NO</t>
  </si>
  <si>
    <t>MEETING DATE:</t>
  </si>
  <si>
    <t>NUMBER OF COUPLES ACTIVITIES</t>
  </si>
  <si>
    <t>TOTAL NUMBER OF ACTIVITIES - including couples</t>
  </si>
  <si>
    <t>NOTE:</t>
  </si>
  <si>
    <t xml:space="preserve">Min    Goal </t>
  </si>
  <si>
    <t>GUESTS (Guests are potential members only)</t>
  </si>
  <si>
    <t>MONTHLY DISTRIBUTION</t>
  </si>
  <si>
    <t>Membership change this year</t>
  </si>
  <si>
    <r>
      <rPr>
        <b/>
        <sz val="12"/>
        <color indexed="8"/>
        <rFont val="Arial"/>
        <family val="2"/>
      </rPr>
      <t>Line 4 Goal-  Process:</t>
    </r>
    <r>
      <rPr>
        <sz val="12"/>
        <color indexed="8"/>
        <rFont val="Arial"/>
        <family val="2"/>
      </rPr>
      <t xml:space="preserve"> Add +1 gain (or other desired gain) to Line 4’s prior year-end actual= Line 4 Goal.</t>
    </r>
  </si>
  <si>
    <t xml:space="preserve">Branch Goal </t>
  </si>
  <si>
    <t xml:space="preserve">Branch
Goal </t>
  </si>
  <si>
    <t>Year Total</t>
  </si>
  <si>
    <t>Year %</t>
  </si>
  <si>
    <t>JAN</t>
  </si>
  <si>
    <t>FEB</t>
  </si>
  <si>
    <t>MAR</t>
  </si>
  <si>
    <t>APR</t>
  </si>
  <si>
    <t>MAY</t>
  </si>
  <si>
    <t>JUN</t>
  </si>
  <si>
    <t>JUL</t>
  </si>
  <si>
    <t>AUG</t>
  </si>
  <si>
    <t>SEP</t>
  </si>
  <si>
    <t>OCT</t>
  </si>
  <si>
    <t>NOV</t>
  </si>
  <si>
    <t>DEC</t>
  </si>
  <si>
    <t>Year</t>
  </si>
  <si>
    <t>Region</t>
  </si>
  <si>
    <t>Area</t>
  </si>
  <si>
    <t>Branch</t>
  </si>
  <si>
    <t>Report Month</t>
  </si>
  <si>
    <t xml:space="preserve">All of the data in this report are to be determined after the monthly BEC and luncheon meetings.  New inductions and resignations that occur after the monthly meetings shall be reported after the next BEC and luncheon meetings. </t>
  </si>
  <si>
    <t>Phone #</t>
  </si>
  <si>
    <r>
      <rPr>
        <b/>
        <sz val="14"/>
        <color indexed="8"/>
        <rFont val="Arial"/>
        <family val="2"/>
      </rPr>
      <t>sirstateform27@gmail.com</t>
    </r>
    <r>
      <rPr>
        <sz val="12"/>
        <color indexed="8"/>
        <rFont val="Arial"/>
        <family val="2"/>
      </rPr>
      <t xml:space="preserve">,  BEC,  Area Governor,  Region Director,  Branch RAMP Committee Chairs (Recruitment, Activities, Member Relations, Publicity),                          </t>
    </r>
  </si>
  <si>
    <t>FORM 27 - MONTHLY BRANCH MEMBERSHIP REPORT</t>
  </si>
  <si>
    <t>LAST MONTH's FORM 27 REVIEWED BY BEC?</t>
  </si>
  <si>
    <t>Title</t>
  </si>
  <si>
    <t xml:space="preserve">NUMBER OF MEMBERS OUT (ATTRITION) </t>
  </si>
  <si>
    <t>Previous Year Guest conversion ratio  =</t>
  </si>
  <si>
    <r>
      <rPr>
        <b/>
        <sz val="12"/>
        <color indexed="8"/>
        <rFont val="Arial"/>
        <family val="2"/>
      </rPr>
      <t>Line 2 Minimum Goal-</t>
    </r>
    <r>
      <rPr>
        <sz val="12"/>
        <color indexed="8"/>
        <rFont val="Arial"/>
        <family val="2"/>
      </rPr>
      <t xml:space="preserve"> </t>
    </r>
    <r>
      <rPr>
        <b/>
        <sz val="12"/>
        <color indexed="8"/>
        <rFont val="Arial"/>
        <family val="2"/>
      </rPr>
      <t>Process:</t>
    </r>
    <r>
      <rPr>
        <sz val="12"/>
        <color indexed="8"/>
        <rFont val="Arial"/>
        <family val="2"/>
      </rPr>
      <t xml:space="preserve"> review Line 3 Attrition for the past 3 years. Estimate attrition by current year-end. Add +1 gain (or other desired gain) to this  estimate= Line 2 Goal. </t>
    </r>
    <r>
      <rPr>
        <b/>
        <sz val="12"/>
        <color indexed="8"/>
        <rFont val="Arial"/>
        <family val="2"/>
      </rPr>
      <t>THIS IS A KEY GOAL FOR YOUR BRANCH</t>
    </r>
  </si>
  <si>
    <t>Blue cells are calculated fields:  passworded and locked.</t>
  </si>
  <si>
    <r>
      <rPr>
        <b/>
        <sz val="12"/>
        <color indexed="8"/>
        <rFont val="Arial"/>
        <family val="2"/>
      </rPr>
      <t>Line 9   Total</t>
    </r>
    <r>
      <rPr>
        <sz val="12"/>
        <color indexed="8"/>
        <rFont val="Arial"/>
        <family val="2"/>
      </rPr>
      <t>:  To exclude Ladies Days Luncheons from the  Year %" data enter "LDL" above the appropriate months.</t>
    </r>
  </si>
  <si>
    <r>
      <rPr>
        <b/>
        <sz val="12"/>
        <color indexed="8"/>
        <rFont val="Arial"/>
        <family val="2"/>
      </rPr>
      <t xml:space="preserve">Line 10 Minimum Goal- Process: </t>
    </r>
    <r>
      <rPr>
        <sz val="12"/>
        <color indexed="8"/>
        <rFont val="Arial"/>
        <family val="2"/>
      </rPr>
      <t>Divide previous year 'Guests' total by previous year 'Members In' total. Result is No. of Guests needed per New Member (in blue box). Then multiply Line 2  'Min Goal for Members In' by this ratio and this = Min Goal for Guests. It</t>
    </r>
    <r>
      <rPr>
        <b/>
        <sz val="12"/>
        <color indexed="8"/>
        <rFont val="Arial"/>
        <family val="2"/>
      </rPr>
      <t xml:space="preserve"> </t>
    </r>
    <r>
      <rPr>
        <sz val="12"/>
        <color indexed="8"/>
        <rFont val="Arial"/>
        <family val="2"/>
      </rPr>
      <t>is calculated for you automatically.</t>
    </r>
  </si>
  <si>
    <t xml:space="preserve">     Form 27 for the month should be distributed to the list above by the10th of the following month (Rule 167)</t>
  </si>
  <si>
    <t>Form 27  Revised 12/16/2018</t>
  </si>
  <si>
    <t>NUMBER OF MEMBERS LAST MONTH  (= Line 4 last month)</t>
  </si>
  <si>
    <t>MEDIAN BRANCH AGE</t>
  </si>
  <si>
    <t>NUMBER OF BRANCH MEMBERS IN ATTENDANCE</t>
  </si>
  <si>
    <t>PERCENT OF NUMBER OF MEMBERS IN ATTENDANCE</t>
  </si>
  <si>
    <t>Enter "LDL" here for Ladies Day months ==&gt;</t>
  </si>
  <si>
    <t>NUMBER OF MEMBERS  (Lines 1+2-3)</t>
  </si>
  <si>
    <t>Jim Goetsch</t>
  </si>
  <si>
    <t>Membership Chair</t>
  </si>
  <si>
    <t>530-278-3205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</si>
</sst>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numFmt numFmtId="165" formatCode="0.0\ &quot;guests to add 1 new member&quot;"/>
    <numFmt numFmtId="166" formatCode="0.0"/>
    <numFmt numFmtId="167" formatCode="0.0%"/>
  </numFmts>
  <fonts count="68">
    <font>
      <sz val="12"/>
      <color indexed="8"/>
      <name val="Verdana"/>
      <family val="0"/>
    </font>
    <font>
      <sz val="11"/>
      <color indexed="8"/>
      <name val="Helvetica"/>
      <family val="2"/>
    </font>
    <font>
      <sz val="10"/>
      <color indexed="8"/>
      <name val="Arial"/>
      <family val="2"/>
    </font>
    <font>
      <b/>
      <sz val="20"/>
      <color indexed="8"/>
      <name val="Arial"/>
      <family val="2"/>
    </font>
    <font>
      <b/>
      <sz val="26"/>
      <color indexed="8"/>
      <name val="Arial"/>
      <family val="2"/>
    </font>
    <font>
      <sz val="72"/>
      <color indexed="8"/>
      <name val="Wingdings"/>
      <family val="0"/>
    </font>
    <font>
      <b/>
      <sz val="16"/>
      <color indexed="8"/>
      <name val="Arial"/>
      <family val="2"/>
    </font>
    <font>
      <b/>
      <sz val="10"/>
      <color indexed="8"/>
      <name val="Arial"/>
      <family val="2"/>
    </font>
    <font>
      <b/>
      <sz val="14"/>
      <color indexed="8"/>
      <name val="Arial"/>
      <family val="2"/>
    </font>
    <font>
      <b/>
      <sz val="12"/>
      <color indexed="8"/>
      <name val="Arial"/>
      <family val="2"/>
    </font>
    <font>
      <sz val="12"/>
      <color indexed="8"/>
      <name val="Arial"/>
      <family val="2"/>
    </font>
    <font>
      <sz val="16"/>
      <color indexed="8"/>
      <name val="Verdana"/>
      <family val="2"/>
    </font>
    <font>
      <sz val="16"/>
      <color indexed="8"/>
      <name val="Arial"/>
      <family val="2"/>
    </font>
    <font>
      <b/>
      <sz val="14"/>
      <name val="Arial"/>
      <family val="2"/>
    </font>
    <font>
      <sz val="12"/>
      <name val="Verdana"/>
      <family val="2"/>
    </font>
    <font>
      <sz val="20"/>
      <color indexed="8"/>
      <name val="Arial"/>
      <family val="2"/>
    </font>
    <font>
      <sz val="20"/>
      <color indexed="8"/>
      <name val="Verdana"/>
      <family val="2"/>
    </font>
    <font>
      <sz val="10"/>
      <color indexed="8"/>
      <name val="Verdana"/>
      <family val="2"/>
    </font>
    <font>
      <sz val="11"/>
      <color indexed="8"/>
      <name val="Arial"/>
      <family val="2"/>
    </font>
    <font>
      <b/>
      <sz val="11"/>
      <color indexed="8"/>
      <name val="Arial"/>
      <family val="2"/>
    </font>
    <font>
      <b/>
      <u val="single"/>
      <sz val="12"/>
      <color indexed="8"/>
      <name val="Arial"/>
      <family val="2"/>
    </font>
    <font>
      <sz val="10"/>
      <color indexed="8"/>
      <name val="Wingdings"/>
      <family val="0"/>
    </font>
    <font>
      <sz val="11"/>
      <name val="Arial"/>
      <family val="2"/>
    </font>
    <font>
      <b/>
      <sz val="11"/>
      <name val="Arial"/>
      <family val="2"/>
    </font>
    <font>
      <sz val="14"/>
      <color indexed="8"/>
      <name val="Arial"/>
      <family val="2"/>
    </font>
    <font>
      <b/>
      <sz val="12"/>
      <color indexed="8"/>
      <name val="Verdana"/>
      <family val="2"/>
    </font>
    <font>
      <sz val="11"/>
      <color indexed="11"/>
      <name val="Helvetica"/>
      <family val="2"/>
    </font>
    <font>
      <sz val="11"/>
      <color indexed="20"/>
      <name val="Helvetica"/>
      <family val="2"/>
    </font>
    <font>
      <b/>
      <sz val="11"/>
      <color indexed="52"/>
      <name val="Helvetica"/>
      <family val="2"/>
    </font>
    <font>
      <b/>
      <sz val="11"/>
      <color indexed="11"/>
      <name val="Helvetica"/>
      <family val="2"/>
    </font>
    <font>
      <i/>
      <sz val="11"/>
      <color indexed="23"/>
      <name val="Helvetica"/>
      <family val="2"/>
    </font>
    <font>
      <sz val="11"/>
      <color indexed="17"/>
      <name val="Helvetica"/>
      <family val="2"/>
    </font>
    <font>
      <b/>
      <sz val="15"/>
      <color indexed="63"/>
      <name val="Helvetica"/>
      <family val="2"/>
    </font>
    <font>
      <b/>
      <sz val="13"/>
      <color indexed="63"/>
      <name val="Helvetica"/>
      <family val="2"/>
    </font>
    <font>
      <b/>
      <sz val="11"/>
      <color indexed="63"/>
      <name val="Helvetica"/>
      <family val="2"/>
    </font>
    <font>
      <sz val="11"/>
      <color indexed="62"/>
      <name val="Helvetica"/>
      <family val="2"/>
    </font>
    <font>
      <sz val="11"/>
      <color indexed="52"/>
      <name val="Helvetica"/>
      <family val="2"/>
    </font>
    <font>
      <sz val="11"/>
      <color indexed="60"/>
      <name val="Helvetica"/>
      <family val="2"/>
    </font>
    <font>
      <sz val="18"/>
      <color indexed="63"/>
      <name val="Helvetica"/>
      <family val="2"/>
    </font>
    <font>
      <b/>
      <sz val="11"/>
      <color indexed="8"/>
      <name val="Helvetica"/>
      <family val="2"/>
    </font>
    <font>
      <sz val="11"/>
      <color indexed="53"/>
      <name val="Helvetica"/>
      <family val="2"/>
    </font>
    <font>
      <b/>
      <sz val="11"/>
      <color indexed="11"/>
      <name val="Arial"/>
      <family val="2"/>
    </font>
    <font>
      <sz val="10"/>
      <color indexed="23"/>
      <name val="Arial"/>
      <family val="2"/>
    </font>
    <font>
      <sz val="8"/>
      <color indexed="23"/>
      <name val="Arial"/>
      <family val="2"/>
    </font>
    <font>
      <sz val="12"/>
      <color indexed="11"/>
      <name val="Arial"/>
      <family val="2"/>
    </font>
    <font>
      <sz val="11"/>
      <color indexed="23"/>
      <name val="Arial"/>
      <family val="2"/>
    </font>
    <font>
      <sz val="11"/>
      <color theme="1"/>
      <name val="Helvetica"/>
      <family val="2"/>
    </font>
    <font>
      <sz val="11"/>
      <color theme="0"/>
      <name val="Helvetica"/>
      <family val="2"/>
    </font>
    <font>
      <sz val="11"/>
      <color rgb="FF9C0006"/>
      <name val="Helvetica"/>
      <family val="2"/>
    </font>
    <font>
      <b/>
      <sz val="11"/>
      <color rgb="FFFA7D00"/>
      <name val="Helvetica"/>
      <family val="2"/>
    </font>
    <font>
      <b/>
      <sz val="11"/>
      <color theme="0"/>
      <name val="Helvetica"/>
      <family val="2"/>
    </font>
    <font>
      <i/>
      <sz val="11"/>
      <color rgb="FF7F7F7F"/>
      <name val="Helvetica"/>
      <family val="2"/>
    </font>
    <font>
      <sz val="11"/>
      <color rgb="FF006100"/>
      <name val="Helvetica"/>
      <family val="2"/>
    </font>
    <font>
      <b/>
      <sz val="15"/>
      <color theme="3"/>
      <name val="Helvetica"/>
      <family val="2"/>
    </font>
    <font>
      <b/>
      <sz val="13"/>
      <color theme="3"/>
      <name val="Helvetica"/>
      <family val="2"/>
    </font>
    <font>
      <b/>
      <sz val="11"/>
      <color theme="3"/>
      <name val="Helvetica"/>
      <family val="2"/>
    </font>
    <font>
      <sz val="11"/>
      <color rgb="FF3F3F76"/>
      <name val="Helvetica"/>
      <family val="2"/>
    </font>
    <font>
      <sz val="11"/>
      <color rgb="FFFA7D00"/>
      <name val="Helvetica"/>
      <family val="2"/>
    </font>
    <font>
      <sz val="11"/>
      <color rgb="FF9C6500"/>
      <name val="Helvetica"/>
      <family val="2"/>
    </font>
    <font>
      <b/>
      <sz val="11"/>
      <color rgb="FF3F3F3F"/>
      <name val="Helvetica"/>
      <family val="2"/>
    </font>
    <font>
      <sz val="18"/>
      <color theme="3"/>
      <name val="Helvetica"/>
      <family val="2"/>
    </font>
    <font>
      <b/>
      <sz val="11"/>
      <color theme="1"/>
      <name val="Helvetica"/>
      <family val="2"/>
    </font>
    <font>
      <sz val="11"/>
      <color rgb="FFFF0000"/>
      <name val="Helvetica"/>
      <family val="2"/>
    </font>
    <font>
      <b/>
      <sz val="11"/>
      <color theme="0"/>
      <name val="Arial"/>
      <family val="2"/>
    </font>
    <font>
      <sz val="10"/>
      <color theme="0" tint="-0.4999699890613556"/>
      <name val="Arial"/>
      <family val="2"/>
    </font>
    <font>
      <sz val="8"/>
      <color theme="0" tint="-0.4999699890613556"/>
      <name val="Arial"/>
      <family val="2"/>
    </font>
    <font>
      <sz val="12"/>
      <color theme="0"/>
      <name val="Arial"/>
      <family val="2"/>
    </font>
    <font>
      <sz val="11"/>
      <color theme="0" tint="-0.499969989061355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indexed="27"/>
        <bgColor indexed="64"/>
      </patternFill>
    </fill>
    <fill>
      <patternFill patternType="solid">
        <fgColor indexed="10"/>
        <bgColor indexed="64"/>
      </patternFill>
    </fill>
    <fill>
      <patternFill patternType="solid">
        <fgColor rgb="FFF5CFF3"/>
        <bgColor indexed="64"/>
      </patternFill>
    </fill>
    <fill>
      <patternFill patternType="solid">
        <fgColor rgb="FFD2FAFC"/>
        <bgColor indexed="64"/>
      </patternFill>
    </fill>
    <fill>
      <patternFill patternType="solid">
        <fgColor rgb="FFFFFF00"/>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medium"/>
      <right style="thin"/>
      <top style="thin"/>
      <bottom style="thin"/>
    </border>
    <border>
      <left style="thin"/>
      <right style="medium"/>
      <top style="thin"/>
      <bottom style="thin"/>
    </border>
    <border>
      <left/>
      <right style="thin"/>
      <top style="thin"/>
      <bottom style="thin"/>
    </border>
    <border>
      <left/>
      <right style="thin">
        <color indexed="8"/>
      </right>
      <top/>
      <bottom/>
    </border>
    <border>
      <left style="thin">
        <color indexed="8"/>
      </left>
      <right/>
      <top/>
      <bottom/>
    </border>
    <border>
      <left/>
      <right style="thin"/>
      <top style="thin"/>
      <bottom/>
    </border>
    <border>
      <left style="thin"/>
      <right/>
      <top style="thin"/>
      <bottom style="thin"/>
    </border>
    <border>
      <left style="thin"/>
      <right style="thin"/>
      <top/>
      <bottom style="thin"/>
    </border>
    <border>
      <left/>
      <right/>
      <top style="thin"/>
      <bottom/>
    </border>
    <border>
      <left style="medium"/>
      <right/>
      <top/>
      <bottom/>
    </border>
    <border>
      <left/>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bottom style="thin"/>
    </border>
    <border>
      <left style="thin"/>
      <right style="medium"/>
      <top/>
      <bottom style="thin"/>
    </border>
    <border>
      <left/>
      <right/>
      <top style="medium"/>
      <bottom style="medium"/>
    </border>
    <border>
      <left/>
      <right style="medium"/>
      <top style="thin"/>
      <bottom style="medium"/>
    </border>
    <border>
      <left/>
      <right/>
      <top style="thin">
        <color indexed="8"/>
      </top>
      <bottom/>
    </border>
    <border>
      <left/>
      <right style="medium"/>
      <top style="thin"/>
      <bottom style="thin"/>
    </border>
    <border>
      <left/>
      <right/>
      <top style="thin"/>
      <bottom style="thin"/>
    </border>
    <border>
      <left style="medium"/>
      <right/>
      <top style="medium"/>
      <bottom style="medium"/>
    </border>
    <border>
      <left/>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border>
    <border>
      <left style="thin"/>
      <right style="medium"/>
      <top style="medium"/>
      <bottom/>
    </border>
    <border>
      <left style="medium"/>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
      <left/>
      <right style="medium"/>
      <top/>
      <bottom/>
    </border>
    <border>
      <left/>
      <right/>
      <top style="medium"/>
      <bottom/>
    </border>
    <border>
      <left style="thin"/>
      <right/>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4">
    <xf numFmtId="0" fontId="0" fillId="0" borderId="0" xfId="0" applyAlignment="1">
      <alignment vertical="top" wrapText="1"/>
    </xf>
    <xf numFmtId="0" fontId="6"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1" fontId="9" fillId="0" borderId="12" xfId="0" applyNumberFormat="1" applyFont="1" applyBorder="1" applyAlignment="1" applyProtection="1">
      <alignment horizontal="center"/>
      <protection locked="0"/>
    </xf>
    <xf numFmtId="165" fontId="63" fillId="0" borderId="0" xfId="0" applyNumberFormat="1" applyFont="1" applyAlignment="1">
      <alignment vertical="center"/>
    </xf>
    <xf numFmtId="1" fontId="18" fillId="4" borderId="13" xfId="0" applyNumberFormat="1" applyFont="1" applyFill="1" applyBorder="1" applyAlignment="1" applyProtection="1">
      <alignment horizontal="center" vertical="center"/>
      <protection locked="0"/>
    </xf>
    <xf numFmtId="1" fontId="18" fillId="4" borderId="11" xfId="0" applyNumberFormat="1" applyFont="1" applyFill="1" applyBorder="1" applyAlignment="1" applyProtection="1">
      <alignment horizontal="center" vertical="center"/>
      <protection locked="0"/>
    </xf>
    <xf numFmtId="1" fontId="18" fillId="4" borderId="14" xfId="0" applyNumberFormat="1" applyFont="1" applyFill="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1" fontId="18" fillId="0" borderId="11" xfId="0" applyNumberFormat="1" applyFont="1" applyBorder="1" applyAlignment="1" applyProtection="1">
      <alignment horizontal="center" vertical="center"/>
      <protection locked="0"/>
    </xf>
    <xf numFmtId="9" fontId="19" fillId="0" borderId="11" xfId="0" applyNumberFormat="1" applyFont="1" applyBorder="1" applyAlignment="1" applyProtection="1">
      <alignment horizontal="center" vertical="center"/>
      <protection locked="0"/>
    </xf>
    <xf numFmtId="1" fontId="18" fillId="0" borderId="15" xfId="0" applyNumberFormat="1" applyFont="1" applyBorder="1" applyAlignment="1" applyProtection="1">
      <alignment horizontal="center" vertical="center"/>
      <protection locked="0"/>
    </xf>
    <xf numFmtId="1" fontId="19" fillId="0" borderId="11" xfId="0" applyNumberFormat="1" applyFont="1" applyBorder="1" applyAlignment="1" applyProtection="1">
      <alignment horizontal="center" vertical="center"/>
      <protection locked="0"/>
    </xf>
    <xf numFmtId="0" fontId="18" fillId="34" borderId="11" xfId="0" applyFont="1" applyFill="1" applyBorder="1" applyAlignment="1" applyProtection="1">
      <alignment horizontal="center" vertical="center"/>
      <protection locked="0"/>
    </xf>
    <xf numFmtId="1" fontId="3" fillId="0" borderId="0" xfId="0" applyNumberFormat="1" applyFont="1" applyAlignment="1">
      <alignment/>
    </xf>
    <xf numFmtId="1" fontId="2" fillId="0" borderId="0" xfId="0" applyNumberFormat="1" applyFont="1" applyAlignment="1">
      <alignment/>
    </xf>
    <xf numFmtId="1" fontId="4" fillId="0" borderId="0" xfId="0" applyNumberFormat="1" applyFont="1" applyAlignment="1">
      <alignment/>
    </xf>
    <xf numFmtId="1" fontId="5" fillId="0" borderId="0" xfId="0" applyNumberFormat="1" applyFont="1" applyAlignment="1">
      <alignment/>
    </xf>
    <xf numFmtId="0" fontId="8" fillId="0" borderId="0" xfId="0" applyFont="1" applyAlignment="1">
      <alignment horizontal="right" vertical="center"/>
    </xf>
    <xf numFmtId="0" fontId="0" fillId="0" borderId="0" xfId="0" applyFont="1" applyAlignment="1">
      <alignment vertical="top" wrapText="1"/>
    </xf>
    <xf numFmtId="0" fontId="0" fillId="0" borderId="0" xfId="0" applyFont="1" applyAlignment="1">
      <alignment vertical="top"/>
    </xf>
    <xf numFmtId="0" fontId="8" fillId="0" borderId="16" xfId="0" applyFont="1" applyBorder="1" applyAlignment="1">
      <alignment horizontal="right" vertical="center"/>
    </xf>
    <xf numFmtId="0" fontId="0" fillId="0" borderId="17" xfId="0" applyFont="1" applyBorder="1" applyAlignment="1">
      <alignment vertical="top"/>
    </xf>
    <xf numFmtId="1" fontId="2" fillId="0" borderId="0" xfId="0" applyNumberFormat="1" applyFont="1" applyAlignment="1">
      <alignment/>
    </xf>
    <xf numFmtId="1" fontId="21" fillId="0" borderId="0" xfId="0" applyNumberFormat="1" applyFont="1" applyAlignment="1">
      <alignment/>
    </xf>
    <xf numFmtId="1" fontId="64" fillId="0" borderId="0" xfId="0" applyNumberFormat="1" applyFont="1" applyAlignment="1" applyProtection="1">
      <alignment/>
      <protection hidden="1"/>
    </xf>
    <xf numFmtId="0" fontId="17" fillId="0" borderId="0" xfId="0" applyFont="1" applyAlignment="1">
      <alignment vertical="top" wrapText="1"/>
    </xf>
    <xf numFmtId="1" fontId="2" fillId="0" borderId="0" xfId="0" applyNumberFormat="1" applyFont="1" applyAlignment="1" applyProtection="1">
      <alignment/>
      <protection hidden="1"/>
    </xf>
    <xf numFmtId="1" fontId="65" fillId="0" borderId="0" xfId="0" applyNumberFormat="1" applyFont="1" applyAlignment="1" applyProtection="1">
      <alignment/>
      <protection hidden="1"/>
    </xf>
    <xf numFmtId="1" fontId="2" fillId="0" borderId="0" xfId="0" applyNumberFormat="1" applyFont="1" applyAlignment="1" applyProtection="1">
      <alignment/>
      <protection hidden="1"/>
    </xf>
    <xf numFmtId="0" fontId="20" fillId="0" borderId="0" xfId="0" applyFont="1" applyAlignment="1">
      <alignment horizontal="left" vertical="center"/>
    </xf>
    <xf numFmtId="1" fontId="10" fillId="0" borderId="0" xfId="0" applyNumberFormat="1" applyFont="1" applyAlignment="1">
      <alignment/>
    </xf>
    <xf numFmtId="0" fontId="9" fillId="0" borderId="0" xfId="0" applyFont="1" applyAlignment="1">
      <alignment vertical="center" wrapText="1"/>
    </xf>
    <xf numFmtId="0" fontId="7" fillId="33" borderId="11"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wrapText="1"/>
    </xf>
    <xf numFmtId="0" fontId="22" fillId="35" borderId="11" xfId="0" applyFont="1" applyFill="1" applyBorder="1" applyAlignment="1">
      <alignment horizontal="center" vertical="center"/>
    </xf>
    <xf numFmtId="0" fontId="19" fillId="0" borderId="11" xfId="0" applyFont="1" applyBorder="1" applyAlignment="1">
      <alignment horizontal="center" vertical="center"/>
    </xf>
    <xf numFmtId="0" fontId="18" fillId="0" borderId="15" xfId="0" applyFont="1" applyBorder="1" applyAlignment="1">
      <alignment horizontal="center" vertical="center"/>
    </xf>
    <xf numFmtId="0" fontId="18" fillId="0" borderId="11" xfId="0" applyFont="1" applyBorder="1" applyAlignment="1">
      <alignment horizontal="center" vertical="center"/>
    </xf>
    <xf numFmtId="0" fontId="19" fillId="36" borderId="11" xfId="0" applyFont="1" applyFill="1" applyBorder="1" applyAlignment="1">
      <alignment horizontal="center" vertical="center"/>
    </xf>
    <xf numFmtId="9" fontId="19" fillId="36" borderId="11" xfId="57" applyFont="1" applyFill="1" applyBorder="1" applyAlignment="1">
      <alignment horizontal="center" vertical="center"/>
    </xf>
    <xf numFmtId="1" fontId="19" fillId="37" borderId="11" xfId="0" applyNumberFormat="1" applyFont="1" applyFill="1" applyBorder="1" applyAlignment="1">
      <alignment horizontal="center" vertical="center"/>
    </xf>
    <xf numFmtId="0" fontId="18" fillId="36" borderId="15" xfId="0" applyFont="1" applyFill="1" applyBorder="1" applyAlignment="1">
      <alignment horizontal="center" vertical="center"/>
    </xf>
    <xf numFmtId="0" fontId="18" fillId="36" borderId="11" xfId="0" applyFont="1" applyFill="1" applyBorder="1" applyAlignment="1">
      <alignment horizontal="center" vertical="center"/>
    </xf>
    <xf numFmtId="0" fontId="18" fillId="36" borderId="19" xfId="0" applyFont="1" applyFill="1" applyBorder="1" applyAlignment="1">
      <alignment horizontal="center" vertical="center"/>
    </xf>
    <xf numFmtId="0" fontId="19" fillId="0" borderId="15" xfId="0" applyFont="1" applyBorder="1" applyAlignment="1">
      <alignment horizontal="center" vertical="center"/>
    </xf>
    <xf numFmtId="0" fontId="19" fillId="0" borderId="20"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xf>
    <xf numFmtId="0" fontId="12" fillId="0" borderId="0" xfId="0" applyFont="1" applyAlignment="1">
      <alignment horizontal="center" vertical="center"/>
    </xf>
    <xf numFmtId="1" fontId="12" fillId="0" borderId="0" xfId="0" applyNumberFormat="1" applyFont="1" applyAlignment="1">
      <alignment horizontal="center" vertical="center"/>
    </xf>
    <xf numFmtId="1" fontId="12" fillId="0" borderId="21" xfId="0" applyNumberFormat="1" applyFont="1" applyBorder="1" applyAlignment="1">
      <alignment horizontal="center" vertical="center"/>
    </xf>
    <xf numFmtId="0" fontId="12" fillId="0" borderId="21" xfId="0" applyFont="1" applyBorder="1" applyAlignment="1">
      <alignment horizontal="center" vertical="center"/>
    </xf>
    <xf numFmtId="0" fontId="6" fillId="0" borderId="21" xfId="0" applyFont="1" applyBorder="1" applyAlignment="1">
      <alignment horizontal="center" vertical="center"/>
    </xf>
    <xf numFmtId="0" fontId="15" fillId="0" borderId="22" xfId="0" applyFont="1" applyBorder="1" applyAlignment="1">
      <alignment horizontal="left" wrapText="1"/>
    </xf>
    <xf numFmtId="0" fontId="15" fillId="0" borderId="0" xfId="0" applyFont="1" applyAlignment="1">
      <alignment wrapText="1"/>
    </xf>
    <xf numFmtId="0" fontId="15" fillId="0" borderId="0" xfId="0" applyFont="1" applyAlignment="1">
      <alignment vertical="top"/>
    </xf>
    <xf numFmtId="0" fontId="3" fillId="0" borderId="0" xfId="0" applyFont="1" applyAlignment="1">
      <alignment vertical="center" wrapText="1"/>
    </xf>
    <xf numFmtId="1" fontId="10" fillId="0" borderId="0" xfId="0" applyNumberFormat="1" applyFont="1" applyAlignment="1">
      <alignment horizontal="left"/>
    </xf>
    <xf numFmtId="0" fontId="20" fillId="0" borderId="0" xfId="0" applyFont="1" applyAlignment="1">
      <alignment horizontal="left"/>
    </xf>
    <xf numFmtId="0" fontId="66" fillId="0" borderId="0" xfId="0" applyFont="1" applyAlignment="1" applyProtection="1">
      <alignment horizontal="center"/>
      <protection hidden="1"/>
    </xf>
    <xf numFmtId="0" fontId="66" fillId="0" borderId="0" xfId="0" applyFont="1" applyAlignment="1" applyProtection="1">
      <alignment horizontal="left"/>
      <protection hidden="1"/>
    </xf>
    <xf numFmtId="0" fontId="9" fillId="0" borderId="0" xfId="0" applyFont="1" applyAlignment="1">
      <alignment horizontal="right" vertical="center"/>
    </xf>
    <xf numFmtId="0" fontId="7" fillId="33" borderId="15" xfId="0" applyFont="1" applyFill="1" applyBorder="1" applyAlignment="1">
      <alignment horizontal="center" vertical="center"/>
    </xf>
    <xf numFmtId="9" fontId="18" fillId="36" borderId="15" xfId="0" applyNumberFormat="1" applyFont="1" applyFill="1" applyBorder="1" applyAlignment="1">
      <alignment horizontal="center" vertical="center"/>
    </xf>
    <xf numFmtId="9" fontId="18" fillId="36" borderId="11" xfId="0" applyNumberFormat="1" applyFont="1" applyFill="1" applyBorder="1" applyAlignment="1">
      <alignment horizontal="center" vertical="center"/>
    </xf>
    <xf numFmtId="9" fontId="19" fillId="36" borderId="11" xfId="0" applyNumberFormat="1" applyFont="1" applyFill="1" applyBorder="1" applyAlignment="1">
      <alignment horizontal="center" vertical="center"/>
    </xf>
    <xf numFmtId="37" fontId="19" fillId="36" borderId="11" xfId="42" applyNumberFormat="1" applyFont="1" applyFill="1" applyBorder="1" applyAlignment="1">
      <alignment horizontal="center" vertical="center"/>
    </xf>
    <xf numFmtId="0" fontId="10" fillId="0" borderId="0" xfId="0" applyFont="1" applyAlignment="1">
      <alignment vertical="center"/>
    </xf>
    <xf numFmtId="1" fontId="12" fillId="0" borderId="0" xfId="0" applyNumberFormat="1" applyFont="1" applyAlignment="1">
      <alignment/>
    </xf>
    <xf numFmtId="1" fontId="15" fillId="0" borderId="0" xfId="0" applyNumberFormat="1" applyFont="1" applyAlignment="1">
      <alignment/>
    </xf>
    <xf numFmtId="0" fontId="0" fillId="0" borderId="0" xfId="0" applyFont="1" applyAlignment="1">
      <alignment wrapText="1"/>
    </xf>
    <xf numFmtId="0" fontId="12" fillId="0" borderId="0" xfId="0" applyFont="1" applyAlignment="1">
      <alignment wrapText="1"/>
    </xf>
    <xf numFmtId="0" fontId="16" fillId="0" borderId="0" xfId="0" applyFont="1" applyAlignment="1">
      <alignment wrapText="1"/>
    </xf>
    <xf numFmtId="0" fontId="14" fillId="0" borderId="0" xfId="0" applyFont="1" applyAlignment="1">
      <alignment vertical="top" wrapText="1"/>
    </xf>
    <xf numFmtId="1" fontId="9" fillId="0" borderId="0" xfId="0" applyNumberFormat="1" applyFont="1" applyAlignment="1">
      <alignment horizontal="center" vertical="center"/>
    </xf>
    <xf numFmtId="165" fontId="8" fillId="0" borderId="0" xfId="0" applyNumberFormat="1" applyFont="1" applyAlignment="1">
      <alignment horizontal="center" vertical="center"/>
    </xf>
    <xf numFmtId="165" fontId="8" fillId="0" borderId="0" xfId="0" applyNumberFormat="1" applyFont="1" applyAlignment="1">
      <alignment vertical="center"/>
    </xf>
    <xf numFmtId="165" fontId="13" fillId="0" borderId="0" xfId="0" applyNumberFormat="1" applyFont="1" applyAlignment="1">
      <alignment vertical="center"/>
    </xf>
    <xf numFmtId="0" fontId="9" fillId="0" borderId="0" xfId="0" applyFont="1" applyAlignment="1">
      <alignment horizontal="center" vertical="center"/>
    </xf>
    <xf numFmtId="1" fontId="8" fillId="0" borderId="0" xfId="0" applyNumberFormat="1" applyFont="1" applyAlignment="1">
      <alignment horizontal="center" vertical="center"/>
    </xf>
    <xf numFmtId="0" fontId="0" fillId="0" borderId="0" xfId="0" applyFont="1" applyAlignment="1">
      <alignment vertical="center"/>
    </xf>
    <xf numFmtId="0" fontId="11" fillId="0" borderId="0" xfId="0" applyFont="1" applyAlignment="1">
      <alignment vertical="center"/>
    </xf>
    <xf numFmtId="0" fontId="0" fillId="0" borderId="0" xfId="0" applyAlignment="1">
      <alignment vertical="top"/>
    </xf>
    <xf numFmtId="9" fontId="19" fillId="37" borderId="11" xfId="57" applyFont="1" applyFill="1" applyBorder="1" applyAlignment="1">
      <alignment horizontal="center" vertical="center"/>
    </xf>
    <xf numFmtId="0" fontId="9" fillId="36" borderId="0" xfId="0" applyFont="1" applyFill="1" applyAlignment="1">
      <alignment vertical="center" wrapText="1"/>
    </xf>
    <xf numFmtId="0" fontId="22" fillId="35" borderId="15" xfId="0" applyFont="1" applyFill="1" applyBorder="1" applyAlignment="1">
      <alignment horizontal="center" vertical="center"/>
    </xf>
    <xf numFmtId="1" fontId="12" fillId="0" borderId="23" xfId="0" applyNumberFormat="1" applyFont="1" applyBorder="1" applyAlignment="1">
      <alignment horizontal="center" vertical="center"/>
    </xf>
    <xf numFmtId="1" fontId="18" fillId="4" borderId="24" xfId="0" applyNumberFormat="1" applyFont="1" applyFill="1" applyBorder="1" applyAlignment="1" applyProtection="1">
      <alignment horizontal="center" vertical="center"/>
      <protection locked="0"/>
    </xf>
    <xf numFmtId="1" fontId="18" fillId="4" borderId="25" xfId="0" applyNumberFormat="1" applyFont="1" applyFill="1" applyBorder="1" applyAlignment="1" applyProtection="1">
      <alignment horizontal="center" vertical="center"/>
      <protection locked="0"/>
    </xf>
    <xf numFmtId="1" fontId="18" fillId="4" borderId="26" xfId="0" applyNumberFormat="1" applyFont="1" applyFill="1" applyBorder="1" applyAlignment="1" applyProtection="1">
      <alignment horizontal="center" vertical="center"/>
      <protection locked="0"/>
    </xf>
    <xf numFmtId="0" fontId="23" fillId="35" borderId="27" xfId="0" applyFont="1" applyFill="1" applyBorder="1" applyAlignment="1">
      <alignment horizontal="center" vertical="center"/>
    </xf>
    <xf numFmtId="0" fontId="23" fillId="35" borderId="28" xfId="0" applyFont="1" applyFill="1" applyBorder="1" applyAlignment="1">
      <alignment horizontal="center" vertical="center"/>
    </xf>
    <xf numFmtId="0" fontId="23" fillId="35" borderId="29" xfId="0" applyFont="1" applyFill="1" applyBorder="1" applyAlignment="1">
      <alignment horizontal="center" vertical="center"/>
    </xf>
    <xf numFmtId="0" fontId="7" fillId="9" borderId="11" xfId="0" applyFont="1" applyFill="1" applyBorder="1" applyAlignment="1">
      <alignment horizontal="center" vertical="center"/>
    </xf>
    <xf numFmtId="0" fontId="0" fillId="0" borderId="0" xfId="0" applyAlignment="1">
      <alignment vertical="center" wrapText="1"/>
    </xf>
    <xf numFmtId="0" fontId="9" fillId="0" borderId="0" xfId="0" applyFont="1" applyAlignment="1">
      <alignment horizontal="left" vertical="center"/>
    </xf>
    <xf numFmtId="0" fontId="0" fillId="0" borderId="0" xfId="0" applyFont="1" applyAlignment="1">
      <alignment vertical="center" wrapText="1"/>
    </xf>
    <xf numFmtId="1" fontId="10" fillId="0" borderId="0" xfId="0" applyNumberFormat="1" applyFont="1" applyAlignment="1">
      <alignment vertical="center"/>
    </xf>
    <xf numFmtId="9" fontId="18" fillId="4" borderId="13" xfId="57" applyFont="1" applyFill="1" applyBorder="1" applyAlignment="1" applyProtection="1">
      <alignment horizontal="center" vertical="center"/>
      <protection locked="0"/>
    </xf>
    <xf numFmtId="9" fontId="18" fillId="4" borderId="11" xfId="57" applyFont="1" applyFill="1" applyBorder="1" applyAlignment="1" applyProtection="1">
      <alignment horizontal="center" vertical="center"/>
      <protection locked="0"/>
    </xf>
    <xf numFmtId="9" fontId="18" fillId="4" borderId="14" xfId="57" applyFont="1" applyFill="1" applyBorder="1" applyAlignment="1" applyProtection="1">
      <alignment horizontal="center" vertical="center"/>
      <protection locked="0"/>
    </xf>
    <xf numFmtId="1" fontId="18" fillId="4" borderId="30" xfId="0" applyNumberFormat="1" applyFont="1" applyFill="1" applyBorder="1" applyAlignment="1" applyProtection="1">
      <alignment horizontal="center" vertical="center"/>
      <protection locked="0"/>
    </xf>
    <xf numFmtId="1" fontId="18" fillId="4" borderId="31" xfId="0" applyNumberFormat="1" applyFont="1" applyFill="1" applyBorder="1" applyAlignment="1" applyProtection="1">
      <alignment horizontal="center" vertical="center"/>
      <protection locked="0"/>
    </xf>
    <xf numFmtId="1" fontId="18" fillId="4" borderId="20" xfId="0" applyNumberFormat="1" applyFont="1" applyFill="1" applyBorder="1" applyAlignment="1" applyProtection="1">
      <alignment horizontal="center" vertical="center"/>
      <protection locked="0"/>
    </xf>
    <xf numFmtId="1" fontId="18" fillId="4" borderId="32" xfId="0" applyNumberFormat="1" applyFont="1" applyFill="1" applyBorder="1" applyAlignment="1" applyProtection="1">
      <alignment horizontal="center" vertical="center"/>
      <protection locked="0"/>
    </xf>
    <xf numFmtId="0" fontId="23" fillId="35" borderId="24" xfId="0" applyFont="1" applyFill="1" applyBorder="1" applyAlignment="1">
      <alignment horizontal="center" vertical="center"/>
    </xf>
    <xf numFmtId="0" fontId="23" fillId="35" borderId="25" xfId="0" applyFont="1" applyFill="1" applyBorder="1" applyAlignment="1">
      <alignment horizontal="center" vertical="center"/>
    </xf>
    <xf numFmtId="0" fontId="23" fillId="35" borderId="26" xfId="0" applyFont="1" applyFill="1" applyBorder="1" applyAlignment="1">
      <alignment horizontal="center" vertical="center"/>
    </xf>
    <xf numFmtId="0" fontId="25" fillId="0" borderId="0" xfId="0" applyFont="1" applyAlignment="1">
      <alignment vertical="top" wrapText="1"/>
    </xf>
    <xf numFmtId="1" fontId="9" fillId="0" borderId="0" xfId="0" applyNumberFormat="1" applyFont="1" applyAlignment="1">
      <alignment horizontal="left"/>
    </xf>
    <xf numFmtId="0" fontId="7" fillId="9" borderId="11" xfId="0" applyFont="1" applyFill="1" applyBorder="1" applyAlignment="1">
      <alignment horizontal="center" vertical="center" wrapText="1"/>
    </xf>
    <xf numFmtId="1" fontId="18" fillId="4" borderId="13" xfId="0" applyNumberFormat="1" applyFont="1" applyFill="1" applyBorder="1" applyAlignment="1">
      <alignment horizontal="center" vertical="center" wrapText="1"/>
    </xf>
    <xf numFmtId="1" fontId="18" fillId="4" borderId="11" xfId="0" applyNumberFormat="1" applyFont="1" applyFill="1" applyBorder="1" applyAlignment="1">
      <alignment horizontal="center" vertical="center" wrapText="1"/>
    </xf>
    <xf numFmtId="1" fontId="18" fillId="4" borderId="14" xfId="0" applyNumberFormat="1" applyFont="1" applyFill="1" applyBorder="1" applyAlignment="1">
      <alignment horizontal="center" vertical="center" wrapText="1"/>
    </xf>
    <xf numFmtId="0" fontId="18" fillId="0" borderId="15"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1" fontId="18" fillId="0" borderId="11" xfId="0" applyNumberFormat="1" applyFont="1" applyBorder="1" applyAlignment="1" applyProtection="1">
      <alignment horizontal="center" vertical="center" wrapText="1"/>
      <protection locked="0"/>
    </xf>
    <xf numFmtId="0" fontId="18" fillId="0" borderId="11" xfId="0" applyFont="1" applyBorder="1" applyAlignment="1">
      <alignment horizontal="center" vertical="center" wrapText="1"/>
    </xf>
    <xf numFmtId="165" fontId="9" fillId="38" borderId="33" xfId="0" applyNumberFormat="1" applyFont="1" applyFill="1" applyBorder="1" applyAlignment="1">
      <alignment vertical="center"/>
    </xf>
    <xf numFmtId="167" fontId="19" fillId="36" borderId="11" xfId="57" applyNumberFormat="1" applyFont="1" applyFill="1" applyBorder="1" applyAlignment="1">
      <alignment horizontal="center" vertical="center"/>
    </xf>
    <xf numFmtId="166" fontId="18" fillId="0" borderId="11" xfId="0" applyNumberFormat="1" applyFont="1" applyBorder="1" applyAlignment="1" applyProtection="1">
      <alignment horizontal="center" vertical="center"/>
      <protection locked="0"/>
    </xf>
    <xf numFmtId="166" fontId="18" fillId="4" borderId="34" xfId="0" applyNumberFormat="1" applyFont="1" applyFill="1" applyBorder="1" applyAlignment="1" applyProtection="1">
      <alignment horizontal="center" vertical="center"/>
      <protection locked="0"/>
    </xf>
    <xf numFmtId="166" fontId="18" fillId="4" borderId="25" xfId="0" applyNumberFormat="1" applyFont="1" applyFill="1" applyBorder="1" applyAlignment="1" applyProtection="1">
      <alignment horizontal="center" vertical="center"/>
      <protection locked="0"/>
    </xf>
    <xf numFmtId="166" fontId="18" fillId="4" borderId="24" xfId="0" applyNumberFormat="1" applyFont="1" applyFill="1" applyBorder="1" applyAlignment="1" applyProtection="1">
      <alignment horizontal="center" vertical="center"/>
      <protection locked="0"/>
    </xf>
    <xf numFmtId="0" fontId="0" fillId="0" borderId="0" xfId="0" applyFont="1" applyAlignment="1">
      <alignment/>
    </xf>
    <xf numFmtId="1" fontId="67" fillId="0" borderId="35" xfId="0" applyNumberFormat="1" applyFont="1" applyBorder="1" applyAlignment="1" applyProtection="1">
      <alignment/>
      <protection hidden="1"/>
    </xf>
    <xf numFmtId="0" fontId="18" fillId="4" borderId="36" xfId="0" applyFont="1" applyFill="1" applyBorder="1" applyAlignment="1" applyProtection="1">
      <alignment horizontal="center" vertical="center"/>
      <protection locked="0"/>
    </xf>
    <xf numFmtId="0" fontId="10" fillId="0" borderId="0" xfId="0" applyFont="1" applyAlignment="1">
      <alignment horizontal="left" vertical="center" wrapText="1"/>
    </xf>
    <xf numFmtId="0" fontId="10" fillId="37" borderId="19" xfId="0" applyFont="1" applyFill="1" applyBorder="1" applyAlignment="1">
      <alignment horizontal="left" vertical="center" wrapText="1"/>
    </xf>
    <xf numFmtId="0" fontId="10" fillId="37" borderId="37" xfId="0" applyFont="1" applyFill="1" applyBorder="1" applyAlignment="1">
      <alignment horizontal="left" vertical="center" wrapText="1"/>
    </xf>
    <xf numFmtId="0" fontId="10" fillId="37" borderId="15" xfId="0" applyFont="1" applyFill="1" applyBorder="1" applyAlignment="1">
      <alignment horizontal="left" vertical="center" wrapText="1"/>
    </xf>
    <xf numFmtId="1" fontId="3" fillId="39" borderId="38" xfId="0" applyNumberFormat="1" applyFont="1" applyFill="1" applyBorder="1" applyAlignment="1" applyProtection="1">
      <alignment horizontal="center" vertical="center"/>
      <protection locked="0"/>
    </xf>
    <xf numFmtId="1" fontId="3" fillId="39" borderId="39" xfId="0" applyNumberFormat="1" applyFont="1" applyFill="1" applyBorder="1" applyAlignment="1" applyProtection="1">
      <alignment horizontal="center" vertical="center"/>
      <protection locked="0"/>
    </xf>
    <xf numFmtId="0" fontId="7" fillId="0" borderId="11" xfId="0" applyFont="1" applyBorder="1" applyAlignment="1">
      <alignment horizontal="left" vertical="center"/>
    </xf>
    <xf numFmtId="1" fontId="7" fillId="0" borderId="11" xfId="0" applyNumberFormat="1" applyFont="1" applyBorder="1" applyAlignment="1">
      <alignment horizontal="left" vertical="center"/>
    </xf>
    <xf numFmtId="1" fontId="7" fillId="0" borderId="19" xfId="0" applyNumberFormat="1" applyFont="1" applyBorder="1" applyAlignment="1">
      <alignment horizontal="left" vertical="center"/>
    </xf>
    <xf numFmtId="0" fontId="2" fillId="0" borderId="11" xfId="0" applyFont="1" applyBorder="1" applyAlignment="1">
      <alignment vertical="center"/>
    </xf>
    <xf numFmtId="0" fontId="2" fillId="0" borderId="19" xfId="0" applyFont="1" applyBorder="1" applyAlignment="1">
      <alignment vertical="center"/>
    </xf>
    <xf numFmtId="0" fontId="10" fillId="37" borderId="38" xfId="0" applyFont="1" applyFill="1" applyBorder="1" applyAlignment="1">
      <alignment horizontal="left" vertical="center" wrapText="1"/>
    </xf>
    <xf numFmtId="0" fontId="10" fillId="37" borderId="33" xfId="0" applyFont="1" applyFill="1" applyBorder="1" applyAlignment="1">
      <alignment horizontal="left" vertical="center" wrapText="1"/>
    </xf>
    <xf numFmtId="0" fontId="10" fillId="37" borderId="39" xfId="0" applyFont="1" applyFill="1" applyBorder="1" applyAlignment="1">
      <alignment horizontal="left" vertical="center" wrapText="1"/>
    </xf>
    <xf numFmtId="1" fontId="2" fillId="0" borderId="11" xfId="0" applyNumberFormat="1" applyFont="1" applyBorder="1" applyAlignment="1">
      <alignment vertical="center" wrapText="1"/>
    </xf>
    <xf numFmtId="1" fontId="2" fillId="0" borderId="19" xfId="0" applyNumberFormat="1" applyFont="1" applyBorder="1" applyAlignment="1">
      <alignment vertical="center" wrapText="1"/>
    </xf>
    <xf numFmtId="0" fontId="9" fillId="40" borderId="40" xfId="0" applyFont="1" applyFill="1" applyBorder="1" applyAlignment="1">
      <alignment horizontal="center" vertical="center" wrapText="1"/>
    </xf>
    <xf numFmtId="0" fontId="9" fillId="40" borderId="21" xfId="0" applyFont="1" applyFill="1" applyBorder="1" applyAlignment="1">
      <alignment horizontal="center" vertical="center" wrapText="1"/>
    </xf>
    <xf numFmtId="0" fontId="9" fillId="40" borderId="18" xfId="0" applyFont="1" applyFill="1" applyBorder="1" applyAlignment="1">
      <alignment horizontal="center" vertical="center" wrapText="1"/>
    </xf>
    <xf numFmtId="0" fontId="9" fillId="40" borderId="41" xfId="0" applyFont="1" applyFill="1" applyBorder="1" applyAlignment="1">
      <alignment horizontal="center" vertical="center" wrapText="1"/>
    </xf>
    <xf numFmtId="0" fontId="9" fillId="40" borderId="42" xfId="0" applyFont="1" applyFill="1" applyBorder="1" applyAlignment="1">
      <alignment horizontal="center" vertical="center" wrapText="1"/>
    </xf>
    <xf numFmtId="0" fontId="9" fillId="40" borderId="43" xfId="0" applyFont="1" applyFill="1" applyBorder="1" applyAlignment="1">
      <alignment horizontal="center" vertical="center" wrapText="1"/>
    </xf>
    <xf numFmtId="0" fontId="9" fillId="36" borderId="38" xfId="0" applyFont="1" applyFill="1" applyBorder="1" applyAlignment="1">
      <alignment horizontal="center" vertical="center" wrapText="1"/>
    </xf>
    <xf numFmtId="0" fontId="9" fillId="36" borderId="33" xfId="0" applyFont="1" applyFill="1" applyBorder="1" applyAlignment="1">
      <alignment horizontal="center" vertical="center" wrapText="1"/>
    </xf>
    <xf numFmtId="0" fontId="9" fillId="36" borderId="39" xfId="0" applyFont="1" applyFill="1" applyBorder="1" applyAlignment="1">
      <alignment horizontal="center" vertical="center" wrapText="1"/>
    </xf>
    <xf numFmtId="0" fontId="3" fillId="39" borderId="38" xfId="0" applyFont="1" applyFill="1" applyBorder="1" applyAlignment="1">
      <alignment horizontal="center" vertical="center"/>
    </xf>
    <xf numFmtId="0" fontId="3" fillId="39" borderId="39" xfId="0" applyFont="1" applyFill="1" applyBorder="1" applyAlignment="1">
      <alignment horizontal="center" vertical="center"/>
    </xf>
    <xf numFmtId="0" fontId="9" fillId="40" borderId="19" xfId="0" applyFont="1" applyFill="1" applyBorder="1" applyAlignment="1">
      <alignment horizontal="center" vertical="center"/>
    </xf>
    <xf numFmtId="0" fontId="9" fillId="40" borderId="37" xfId="0" applyFont="1" applyFill="1" applyBorder="1" applyAlignment="1">
      <alignment horizontal="center" vertical="center"/>
    </xf>
    <xf numFmtId="1" fontId="9" fillId="0" borderId="38" xfId="0" applyNumberFormat="1" applyFont="1" applyBorder="1" applyAlignment="1">
      <alignment horizontal="center" vertical="center" wrapText="1"/>
    </xf>
    <xf numFmtId="1" fontId="9" fillId="0" borderId="33" xfId="0" applyNumberFormat="1" applyFont="1" applyBorder="1" applyAlignment="1">
      <alignment horizontal="center" vertical="center" wrapText="1"/>
    </xf>
    <xf numFmtId="1" fontId="9" fillId="0" borderId="39" xfId="0" applyNumberFormat="1" applyFont="1" applyBorder="1" applyAlignment="1">
      <alignment horizontal="center" vertical="center" wrapText="1"/>
    </xf>
    <xf numFmtId="165" fontId="9" fillId="38" borderId="38" xfId="0" applyNumberFormat="1" applyFont="1" applyFill="1" applyBorder="1" applyAlignment="1">
      <alignment horizontal="center" vertical="center"/>
    </xf>
    <xf numFmtId="165" fontId="9" fillId="38" borderId="33" xfId="0" applyNumberFormat="1" applyFont="1" applyFill="1" applyBorder="1" applyAlignment="1">
      <alignment horizontal="center" vertical="center"/>
    </xf>
    <xf numFmtId="165" fontId="9" fillId="38" borderId="39" xfId="0" applyNumberFormat="1" applyFont="1" applyFill="1" applyBorder="1" applyAlignment="1">
      <alignment horizontal="center" vertical="center"/>
    </xf>
    <xf numFmtId="0" fontId="0" fillId="0" borderId="0" xfId="0" applyFont="1" applyAlignment="1">
      <alignment horizontal="center" vertical="top"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3" xfId="0" applyFont="1" applyBorder="1" applyAlignment="1">
      <alignment horizontal="center" vertical="center" wrapText="1"/>
    </xf>
    <xf numFmtId="14" fontId="24" fillId="0" borderId="46" xfId="0" applyNumberFormat="1" applyFont="1" applyBorder="1" applyAlignment="1" applyProtection="1">
      <alignment horizontal="center" vertical="center"/>
      <protection locked="0"/>
    </xf>
    <xf numFmtId="14" fontId="24" fillId="0" borderId="34" xfId="0" applyNumberFormat="1" applyFont="1" applyBorder="1" applyAlignment="1" applyProtection="1">
      <alignment horizontal="center" vertical="center"/>
      <protection locked="0"/>
    </xf>
    <xf numFmtId="0" fontId="9" fillId="40" borderId="11" xfId="0" applyFont="1" applyFill="1" applyBorder="1" applyAlignment="1">
      <alignment horizontal="center" vertical="center"/>
    </xf>
    <xf numFmtId="14" fontId="8" fillId="0" borderId="46" xfId="0" applyNumberFormat="1" applyFont="1" applyBorder="1" applyAlignment="1" applyProtection="1">
      <alignment horizontal="center" vertical="center"/>
      <protection locked="0"/>
    </xf>
    <xf numFmtId="14" fontId="8" fillId="0" borderId="47" xfId="0" applyNumberFormat="1" applyFont="1" applyBorder="1" applyAlignment="1" applyProtection="1">
      <alignment horizontal="center" vertical="center"/>
      <protection locked="0"/>
    </xf>
    <xf numFmtId="14" fontId="8" fillId="0" borderId="34" xfId="0" applyNumberFormat="1" applyFont="1" applyBorder="1" applyAlignment="1" applyProtection="1">
      <alignment horizontal="center" vertical="center"/>
      <protection locked="0"/>
    </xf>
    <xf numFmtId="1" fontId="10" fillId="0" borderId="19" xfId="0" applyNumberFormat="1" applyFont="1" applyBorder="1" applyAlignment="1">
      <alignment horizontal="center" vertical="center" wrapText="1"/>
    </xf>
    <xf numFmtId="1" fontId="10" fillId="0" borderId="37" xfId="0" applyNumberFormat="1" applyFont="1" applyBorder="1" applyAlignment="1">
      <alignment horizontal="center" vertical="center" wrapText="1"/>
    </xf>
    <xf numFmtId="1" fontId="10" fillId="0" borderId="15" xfId="0" applyNumberFormat="1" applyFont="1" applyBorder="1" applyAlignment="1">
      <alignment horizontal="center" vertical="center" wrapText="1"/>
    </xf>
    <xf numFmtId="0" fontId="6" fillId="0" borderId="48"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2" fillId="0" borderId="11" xfId="0" applyFont="1" applyBorder="1" applyAlignment="1">
      <alignment vertical="center" wrapText="1"/>
    </xf>
    <xf numFmtId="0" fontId="2" fillId="0" borderId="19" xfId="0" applyFont="1" applyBorder="1" applyAlignment="1">
      <alignment vertical="center" wrapText="1"/>
    </xf>
    <xf numFmtId="0" fontId="19" fillId="0" borderId="38" xfId="0" applyFont="1" applyBorder="1" applyAlignment="1">
      <alignment horizontal="center" vertical="center" wrapText="1"/>
    </xf>
    <xf numFmtId="0" fontId="19" fillId="0" borderId="33" xfId="0" applyFont="1" applyBorder="1" applyAlignment="1">
      <alignment horizontal="center" vertical="center" wrapText="1"/>
    </xf>
    <xf numFmtId="1" fontId="2" fillId="0" borderId="11" xfId="0" applyNumberFormat="1" applyFont="1" applyBorder="1" applyAlignment="1">
      <alignment vertical="center"/>
    </xf>
    <xf numFmtId="1" fontId="2" fillId="0" borderId="19" xfId="0" applyNumberFormat="1" applyFont="1" applyBorder="1" applyAlignment="1">
      <alignment vertical="center"/>
    </xf>
    <xf numFmtId="0" fontId="10" fillId="0" borderId="52" xfId="0" applyFont="1" applyBorder="1" applyAlignment="1">
      <alignment horizontal="left" vertical="center"/>
    </xf>
    <xf numFmtId="0" fontId="3" fillId="0" borderId="0" xfId="0" applyFont="1" applyAlignment="1">
      <alignment horizontal="center"/>
    </xf>
    <xf numFmtId="0" fontId="6" fillId="33" borderId="19"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7" fillId="0" borderId="27" xfId="0" applyFont="1" applyBorder="1" applyAlignment="1">
      <alignment horizontal="center" vertical="center"/>
    </xf>
    <xf numFmtId="1" fontId="7" fillId="0" borderId="28" xfId="0" applyNumberFormat="1" applyFont="1" applyBorder="1" applyAlignment="1">
      <alignment horizontal="center" vertical="center"/>
    </xf>
    <xf numFmtId="1" fontId="7" fillId="0" borderId="29" xfId="0" applyNumberFormat="1" applyFont="1" applyBorder="1" applyAlignment="1">
      <alignment horizontal="center" vertical="center"/>
    </xf>
    <xf numFmtId="0" fontId="8" fillId="0" borderId="53" xfId="0" applyFont="1" applyBorder="1" applyAlignment="1">
      <alignment horizontal="center" vertical="center" wrapText="1"/>
    </xf>
    <xf numFmtId="0" fontId="8" fillId="0" borderId="16" xfId="0" applyFont="1" applyBorder="1" applyAlignment="1">
      <alignment horizontal="center" vertical="center" wrapText="1"/>
    </xf>
    <xf numFmtId="164" fontId="6" fillId="33" borderId="54" xfId="0" applyNumberFormat="1" applyFont="1" applyFill="1" applyBorder="1" applyAlignment="1" applyProtection="1">
      <alignment horizontal="center" vertical="center"/>
      <protection locked="0"/>
    </xf>
    <xf numFmtId="164" fontId="6" fillId="33" borderId="55"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rgb="FF006100"/>
      </font>
      <fill>
        <patternFill>
          <bgColor theme="5" tint="0.5999600291252136"/>
        </patternFill>
      </fill>
    </dxf>
    <dxf>
      <font>
        <color rgb="FF9C0006"/>
      </font>
      <fill>
        <patternFill>
          <bgColor rgb="FFFFC7CE"/>
        </patternFill>
      </fill>
    </dxf>
    <dxf>
      <font>
        <color auto="1"/>
      </font>
      <fill>
        <patternFill>
          <bgColor theme="5" tint="0.5999600291252136"/>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auto="1"/>
      </font>
      <fill>
        <patternFill>
          <bgColor theme="5" tint="0.5999600291252136"/>
        </patternFill>
      </fill>
      <border/>
    </dxf>
    <dxf>
      <font>
        <color rgb="FF006100"/>
      </font>
      <fill>
        <patternFill>
          <bgColor theme="5" tint="0.5999600291252136"/>
        </patternFill>
      </fill>
      <border/>
    </dxf>
  </dxf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AAAAAA"/>
      <rgbColor rgb="00CCFF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F34"/>
  <sheetViews>
    <sheetView showGridLines="0" tabSelected="1" zoomScale="70" zoomScaleNormal="70" zoomScalePageLayoutView="0" workbookViewId="0" topLeftCell="A1">
      <selection activeCell="S12" sqref="S12"/>
    </sheetView>
  </sheetViews>
  <sheetFormatPr defaultColWidth="6.59765625" defaultRowHeight="24.75" customHeight="1"/>
  <cols>
    <col min="1" max="8" width="5.69921875" style="21" customWidth="1"/>
    <col min="9" max="10" width="6.8984375" style="21" hidden="1" customWidth="1"/>
    <col min="11" max="12" width="4.8984375" style="21" customWidth="1"/>
    <col min="13" max="13" width="5" style="21" customWidth="1"/>
    <col min="14" max="25" width="4.796875" style="21" customWidth="1"/>
    <col min="26" max="26" width="5.3984375" style="21" customWidth="1"/>
    <col min="27" max="27" width="5.796875" style="21" customWidth="1"/>
    <col min="28" max="28" width="4.796875" style="21" customWidth="1"/>
    <col min="29" max="29" width="7.5" style="21" customWidth="1"/>
    <col min="30" max="16384" width="6.59765625" style="21" customWidth="1"/>
  </cols>
  <sheetData>
    <row r="1" spans="1:29" ht="27.75" customHeight="1">
      <c r="A1" s="194" t="s">
        <v>56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6"/>
      <c r="AC1" s="17"/>
    </row>
    <row r="2" spans="1:29" ht="2.25" customHeight="1" thickBot="1">
      <c r="A2" s="18"/>
      <c r="B2" s="18"/>
      <c r="C2" s="18"/>
      <c r="D2" s="18"/>
      <c r="E2" s="19"/>
      <c r="F2" s="19"/>
      <c r="G2" s="18"/>
      <c r="H2" s="18"/>
      <c r="I2" s="18"/>
      <c r="J2" s="18"/>
      <c r="K2" s="18"/>
      <c r="L2" s="18"/>
      <c r="M2" s="18"/>
      <c r="N2" s="18"/>
      <c r="O2" s="18"/>
      <c r="P2" s="18"/>
      <c r="Q2" s="18"/>
      <c r="R2" s="18"/>
      <c r="S2" s="18"/>
      <c r="T2" s="18"/>
      <c r="U2" s="18"/>
      <c r="V2" s="18"/>
      <c r="W2" s="18"/>
      <c r="X2" s="18"/>
      <c r="Y2" s="18"/>
      <c r="Z2" s="18"/>
      <c r="AA2" s="18"/>
      <c r="AB2" s="17"/>
      <c r="AC2" s="17"/>
    </row>
    <row r="3" spans="2:29" ht="37.5" customHeight="1" thickBot="1">
      <c r="B3" s="154" t="s">
        <v>62</v>
      </c>
      <c r="C3" s="155"/>
      <c r="D3" s="155"/>
      <c r="E3" s="155"/>
      <c r="F3" s="156"/>
      <c r="G3" s="34"/>
      <c r="H3" s="34"/>
      <c r="I3" s="89"/>
      <c r="J3" s="89"/>
      <c r="K3" s="34"/>
      <c r="M3" s="20" t="s">
        <v>48</v>
      </c>
      <c r="N3" s="195">
        <v>2019</v>
      </c>
      <c r="O3" s="196"/>
      <c r="P3" s="200" t="s">
        <v>52</v>
      </c>
      <c r="Q3" s="201"/>
      <c r="R3" s="202" t="s">
        <v>39</v>
      </c>
      <c r="S3" s="203"/>
      <c r="U3" s="22"/>
      <c r="V3" s="23" t="s">
        <v>49</v>
      </c>
      <c r="W3" s="1">
        <v>9</v>
      </c>
      <c r="X3" s="24"/>
      <c r="Y3" s="23" t="s">
        <v>50</v>
      </c>
      <c r="Z3" s="1">
        <v>33</v>
      </c>
      <c r="AA3" s="22"/>
      <c r="AB3" s="20" t="s">
        <v>51</v>
      </c>
      <c r="AC3" s="2">
        <v>170</v>
      </c>
    </row>
    <row r="4" spans="1:29" s="28" customFormat="1" ht="15.75" customHeight="1" hidden="1">
      <c r="A4" s="25"/>
      <c r="B4" s="25"/>
      <c r="C4" s="25"/>
      <c r="D4" s="25"/>
      <c r="E4" s="26"/>
      <c r="F4" s="26"/>
      <c r="G4" s="25"/>
      <c r="H4" s="25"/>
      <c r="I4" s="25"/>
      <c r="J4" s="25"/>
      <c r="K4" s="27"/>
      <c r="N4" s="27" t="s">
        <v>36</v>
      </c>
      <c r="O4" s="27" t="s">
        <v>37</v>
      </c>
      <c r="P4" s="27" t="s">
        <v>38</v>
      </c>
      <c r="Q4" s="27" t="s">
        <v>39</v>
      </c>
      <c r="R4" s="27" t="s">
        <v>40</v>
      </c>
      <c r="S4" s="27" t="s">
        <v>41</v>
      </c>
      <c r="T4" s="27" t="s">
        <v>42</v>
      </c>
      <c r="U4" s="27" t="s">
        <v>43</v>
      </c>
      <c r="V4" s="27" t="s">
        <v>44</v>
      </c>
      <c r="W4" s="27" t="s">
        <v>45</v>
      </c>
      <c r="X4" s="27" t="s">
        <v>46</v>
      </c>
      <c r="Y4" s="27" t="s">
        <v>47</v>
      </c>
      <c r="Z4" s="130">
        <f>IF(R3="",1,(MATCH((R3),M4:Y4,0)))</f>
        <v>5</v>
      </c>
      <c r="AA4" s="29" t="s">
        <v>20</v>
      </c>
      <c r="AB4" s="29" t="s">
        <v>22</v>
      </c>
      <c r="AC4" s="25"/>
    </row>
    <row r="5" spans="1:29" ht="12" customHeight="1" thickBot="1">
      <c r="A5" s="17"/>
      <c r="B5" s="17"/>
      <c r="C5" s="17"/>
      <c r="D5" s="17"/>
      <c r="E5" s="19"/>
      <c r="F5" s="19"/>
      <c r="G5" s="17"/>
      <c r="H5" s="17"/>
      <c r="I5" s="17"/>
      <c r="J5" s="17"/>
      <c r="K5" s="30"/>
      <c r="N5" s="30"/>
      <c r="O5" s="30"/>
      <c r="P5" s="30"/>
      <c r="Q5" s="30"/>
      <c r="R5" s="30"/>
      <c r="S5" s="30"/>
      <c r="T5" s="30"/>
      <c r="U5" s="30"/>
      <c r="V5" s="30"/>
      <c r="W5" s="30"/>
      <c r="X5" s="30"/>
      <c r="Y5" s="30"/>
      <c r="Z5" s="27"/>
      <c r="AA5" s="31"/>
      <c r="AB5" s="31"/>
      <c r="AC5" s="17"/>
    </row>
    <row r="6" spans="1:29" ht="15.75">
      <c r="A6" s="32" t="s">
        <v>0</v>
      </c>
      <c r="B6" s="17"/>
      <c r="C6" s="17"/>
      <c r="D6" s="17"/>
      <c r="E6" s="17"/>
      <c r="F6" s="17"/>
      <c r="G6" s="17"/>
      <c r="H6" s="17"/>
      <c r="I6" s="17"/>
      <c r="J6" s="17"/>
      <c r="K6" s="197" t="s">
        <v>1</v>
      </c>
      <c r="L6" s="198"/>
      <c r="M6" s="199"/>
      <c r="N6" s="33"/>
      <c r="O6" s="33"/>
      <c r="P6" s="33"/>
      <c r="Q6" s="33"/>
      <c r="R6" s="33"/>
      <c r="S6" s="33"/>
      <c r="T6" s="33"/>
      <c r="U6" s="33"/>
      <c r="V6" s="33"/>
      <c r="W6" s="33"/>
      <c r="X6" s="33"/>
      <c r="Y6" s="33"/>
      <c r="Z6" s="34"/>
      <c r="AA6" s="34"/>
      <c r="AB6" s="34"/>
      <c r="AC6" s="34"/>
    </row>
    <row r="7" spans="1:29" s="28" customFormat="1" ht="34.5" customHeight="1" thickBot="1">
      <c r="A7" s="98" t="s">
        <v>2</v>
      </c>
      <c r="B7" s="138" t="s">
        <v>3</v>
      </c>
      <c r="C7" s="139"/>
      <c r="D7" s="139"/>
      <c r="E7" s="139"/>
      <c r="F7" s="139"/>
      <c r="G7" s="139"/>
      <c r="H7" s="139"/>
      <c r="I7" s="139"/>
      <c r="J7" s="140"/>
      <c r="K7" s="110">
        <f>IF((N3-3)&lt;0,"",(N3-3))</f>
        <v>2016</v>
      </c>
      <c r="L7" s="111">
        <f>IF((N3-2)&lt;0,"",(N3-2))</f>
        <v>2017</v>
      </c>
      <c r="M7" s="112">
        <f>IF((N3-1)&lt;0,"",(N3-1))</f>
        <v>2018</v>
      </c>
      <c r="N7" s="36" t="s">
        <v>4</v>
      </c>
      <c r="O7" s="37" t="s">
        <v>5</v>
      </c>
      <c r="P7" s="37" t="s">
        <v>6</v>
      </c>
      <c r="Q7" s="37" t="s">
        <v>7</v>
      </c>
      <c r="R7" s="37" t="s">
        <v>8</v>
      </c>
      <c r="S7" s="37" t="s">
        <v>9</v>
      </c>
      <c r="T7" s="37" t="s">
        <v>10</v>
      </c>
      <c r="U7" s="37" t="s">
        <v>11</v>
      </c>
      <c r="V7" s="37" t="s">
        <v>12</v>
      </c>
      <c r="W7" s="37" t="s">
        <v>13</v>
      </c>
      <c r="X7" s="37" t="s">
        <v>14</v>
      </c>
      <c r="Y7" s="37" t="s">
        <v>15</v>
      </c>
      <c r="Z7" s="38" t="s">
        <v>34</v>
      </c>
      <c r="AA7" s="38" t="s">
        <v>35</v>
      </c>
      <c r="AB7" s="38" t="s">
        <v>27</v>
      </c>
      <c r="AC7" s="38" t="s">
        <v>33</v>
      </c>
    </row>
    <row r="8" spans="1:29" ht="19.5" customHeight="1">
      <c r="A8" s="98">
        <v>1</v>
      </c>
      <c r="B8" s="141" t="s">
        <v>67</v>
      </c>
      <c r="C8" s="191"/>
      <c r="D8" s="191"/>
      <c r="E8" s="191"/>
      <c r="F8" s="191"/>
      <c r="G8" s="191"/>
      <c r="H8" s="191"/>
      <c r="I8" s="191"/>
      <c r="J8" s="192"/>
      <c r="K8" s="107">
        <v>129</v>
      </c>
      <c r="L8" s="108">
        <v>130</v>
      </c>
      <c r="M8" s="109">
        <v>154</v>
      </c>
      <c r="N8" s="90">
        <f>IF(2&gt;Z4,"",M11)</f>
        <v>163</v>
      </c>
      <c r="O8" s="39">
        <f>IF(3&gt;Z4,"",N11)</f>
        <v>163</v>
      </c>
      <c r="P8" s="39">
        <f>IF(4&gt;Z4,"",O11)</f>
        <v>163</v>
      </c>
      <c r="Q8" s="39">
        <f>IF(5&gt;Z4,"",P11)</f>
        <v>162</v>
      </c>
      <c r="R8" s="39">
        <f>IF(6&gt;Z4,"",Q11)</f>
      </c>
      <c r="S8" s="39">
        <f>IF(7&gt;Z4,"",R11)</f>
      </c>
      <c r="T8" s="39">
        <f>IF(8&gt;Z4,"",S11)</f>
      </c>
      <c r="U8" s="39">
        <f>IF(9&gt;Z4,"",T11)</f>
      </c>
      <c r="V8" s="39">
        <f>IF(10&gt;Z4,"",U11)</f>
      </c>
      <c r="W8" s="39">
        <f>IF(11&gt;Z4,"",V11)</f>
      </c>
      <c r="X8" s="39">
        <f>IF(12&gt;Z4,"",W11)</f>
      </c>
      <c r="Y8" s="39">
        <f>IF(13&gt;Z4,"",X11)</f>
      </c>
      <c r="Z8" s="40" t="s">
        <v>16</v>
      </c>
      <c r="AA8" s="40" t="s">
        <v>16</v>
      </c>
      <c r="AB8" s="40" t="s">
        <v>16</v>
      </c>
      <c r="AC8" s="40" t="s">
        <v>16</v>
      </c>
    </row>
    <row r="9" spans="1:29" ht="19.5" customHeight="1">
      <c r="A9" s="98">
        <v>2</v>
      </c>
      <c r="B9" s="141" t="s">
        <v>21</v>
      </c>
      <c r="C9" s="141"/>
      <c r="D9" s="141"/>
      <c r="E9" s="141"/>
      <c r="F9" s="141"/>
      <c r="G9" s="141"/>
      <c r="H9" s="141"/>
      <c r="I9" s="141"/>
      <c r="J9" s="142"/>
      <c r="K9" s="5">
        <v>21</v>
      </c>
      <c r="L9" s="6">
        <v>29</v>
      </c>
      <c r="M9" s="7">
        <v>19</v>
      </c>
      <c r="N9" s="9">
        <v>2</v>
      </c>
      <c r="O9" s="10">
        <v>0</v>
      </c>
      <c r="P9" s="11">
        <v>2</v>
      </c>
      <c r="Q9" s="11">
        <v>0</v>
      </c>
      <c r="R9" s="11"/>
      <c r="S9" s="11"/>
      <c r="T9" s="11"/>
      <c r="U9" s="11"/>
      <c r="V9" s="11"/>
      <c r="W9" s="11"/>
      <c r="X9" s="11"/>
      <c r="Y9" s="11"/>
      <c r="Z9" s="43">
        <f>SUM(N9:Y9)</f>
        <v>4</v>
      </c>
      <c r="AA9" s="124">
        <f>IF(N8="","",(IF(N8=0,"",(Z9/N8))))</f>
        <v>0.024539877300613498</v>
      </c>
      <c r="AB9" s="45">
        <f>M10+1</f>
        <v>11</v>
      </c>
      <c r="AC9" s="8">
        <v>11</v>
      </c>
    </row>
    <row r="10" spans="1:29" ht="19.5" customHeight="1">
      <c r="A10" s="98">
        <v>3</v>
      </c>
      <c r="B10" s="141" t="s">
        <v>59</v>
      </c>
      <c r="C10" s="141"/>
      <c r="D10" s="141"/>
      <c r="E10" s="141"/>
      <c r="F10" s="141"/>
      <c r="G10" s="141"/>
      <c r="H10" s="141"/>
      <c r="I10" s="141"/>
      <c r="J10" s="142"/>
      <c r="K10" s="5">
        <v>20</v>
      </c>
      <c r="L10" s="6">
        <v>5</v>
      </c>
      <c r="M10" s="7">
        <v>10</v>
      </c>
      <c r="N10" s="9">
        <v>2</v>
      </c>
      <c r="O10" s="15">
        <v>0</v>
      </c>
      <c r="P10" s="11">
        <v>3</v>
      </c>
      <c r="Q10" s="11">
        <v>1</v>
      </c>
      <c r="R10" s="11"/>
      <c r="S10" s="11"/>
      <c r="T10" s="11"/>
      <c r="U10" s="11"/>
      <c r="V10" s="11"/>
      <c r="W10" s="11"/>
      <c r="X10" s="11"/>
      <c r="Y10" s="11"/>
      <c r="Z10" s="43">
        <f>SUM(N10:Y10)</f>
        <v>6</v>
      </c>
      <c r="AA10" s="124">
        <f>IF(N8="","",(IF(N8=0,"",(Z10/N8))))</f>
        <v>0.03680981595092025</v>
      </c>
      <c r="AB10" s="40" t="s">
        <v>16</v>
      </c>
      <c r="AC10" s="40" t="s">
        <v>16</v>
      </c>
    </row>
    <row r="11" spans="1:29" ht="19.5" customHeight="1">
      <c r="A11" s="98">
        <v>4</v>
      </c>
      <c r="B11" s="141" t="s">
        <v>72</v>
      </c>
      <c r="C11" s="141"/>
      <c r="D11" s="141"/>
      <c r="E11" s="141"/>
      <c r="F11" s="141"/>
      <c r="G11" s="141"/>
      <c r="H11" s="141"/>
      <c r="I11" s="141"/>
      <c r="J11" s="142"/>
      <c r="K11" s="106">
        <v>130</v>
      </c>
      <c r="L11" s="6">
        <v>154</v>
      </c>
      <c r="M11" s="131">
        <v>163</v>
      </c>
      <c r="N11" s="46">
        <f>IF(2&gt;Z4,"",N8+N9-N10)</f>
        <v>163</v>
      </c>
      <c r="O11" s="47">
        <f>IF(3&gt;Z4,"",O8+O9-O10)</f>
        <v>163</v>
      </c>
      <c r="P11" s="47">
        <f>IF(4&gt;Z4,"",P8+P9-P10)</f>
        <v>162</v>
      </c>
      <c r="Q11" s="47">
        <f>IF(5&gt;Z4,"",Q8+Q9-Q10)</f>
        <v>161</v>
      </c>
      <c r="R11" s="47">
        <f>IF(6&gt;Z4,"",R8+R9-R10)</f>
      </c>
      <c r="S11" s="47">
        <f>IF(7&gt;Z4,"",S8+S9-S10)</f>
      </c>
      <c r="T11" s="47">
        <f>IF(8&gt;Z4,"",T8+T9-T10)</f>
      </c>
      <c r="U11" s="47">
        <f>IF(9&gt;Z4,"",U8+U9-U10)</f>
      </c>
      <c r="V11" s="47">
        <f>IF(10&gt;Z4,"",V8+V9-V10)</f>
      </c>
      <c r="W11" s="47">
        <f>IF(11&gt;Z4,"",W8+W9-W10)</f>
      </c>
      <c r="X11" s="47">
        <f>IF(12&gt;Z4,"",X8+X9-X10)</f>
      </c>
      <c r="Y11" s="48">
        <f>IF(13&gt;Z4,"",Y8+Y9-Y10)</f>
      </c>
      <c r="Z11" s="40" t="s">
        <v>16</v>
      </c>
      <c r="AA11" s="49" t="s">
        <v>16</v>
      </c>
      <c r="AB11" s="45">
        <f>M11+1</f>
        <v>164</v>
      </c>
      <c r="AC11" s="8">
        <v>170</v>
      </c>
    </row>
    <row r="12" spans="1:29" ht="19.5" customHeight="1">
      <c r="A12" s="98">
        <v>5</v>
      </c>
      <c r="B12" s="141" t="s">
        <v>25</v>
      </c>
      <c r="C12" s="141"/>
      <c r="D12" s="141"/>
      <c r="E12" s="141"/>
      <c r="F12" s="141"/>
      <c r="G12" s="141"/>
      <c r="H12" s="141"/>
      <c r="I12" s="141"/>
      <c r="J12" s="142"/>
      <c r="K12" s="5">
        <v>6</v>
      </c>
      <c r="L12" s="6">
        <v>6</v>
      </c>
      <c r="M12" s="7">
        <v>22</v>
      </c>
      <c r="N12" s="41" t="s">
        <v>17</v>
      </c>
      <c r="O12" s="42" t="s">
        <v>17</v>
      </c>
      <c r="P12" s="11">
        <v>9</v>
      </c>
      <c r="Q12" s="42" t="s">
        <v>17</v>
      </c>
      <c r="R12" s="42" t="s">
        <v>17</v>
      </c>
      <c r="S12" s="11"/>
      <c r="T12" s="42" t="s">
        <v>17</v>
      </c>
      <c r="U12" s="42" t="s">
        <v>17</v>
      </c>
      <c r="V12" s="11"/>
      <c r="W12" s="42" t="s">
        <v>17</v>
      </c>
      <c r="X12" s="42" t="s">
        <v>17</v>
      </c>
      <c r="Y12" s="11"/>
      <c r="Z12" s="50" t="s">
        <v>16</v>
      </c>
      <c r="AA12" s="40" t="s">
        <v>16</v>
      </c>
      <c r="AB12" s="40" t="s">
        <v>16</v>
      </c>
      <c r="AC12" s="8">
        <v>22</v>
      </c>
    </row>
    <row r="13" spans="1:29" ht="19.5" customHeight="1">
      <c r="A13" s="98">
        <v>6</v>
      </c>
      <c r="B13" s="141" t="s">
        <v>24</v>
      </c>
      <c r="C13" s="141"/>
      <c r="D13" s="141"/>
      <c r="E13" s="141"/>
      <c r="F13" s="141"/>
      <c r="G13" s="141"/>
      <c r="H13" s="141"/>
      <c r="I13" s="141"/>
      <c r="J13" s="142"/>
      <c r="K13" s="5">
        <v>3</v>
      </c>
      <c r="L13" s="6">
        <v>3</v>
      </c>
      <c r="M13" s="7">
        <v>12</v>
      </c>
      <c r="N13" s="41" t="s">
        <v>17</v>
      </c>
      <c r="O13" s="42" t="str">
        <f>N13</f>
        <v>----</v>
      </c>
      <c r="P13" s="11">
        <v>5</v>
      </c>
      <c r="Q13" s="42" t="s">
        <v>17</v>
      </c>
      <c r="R13" s="42" t="s">
        <v>17</v>
      </c>
      <c r="S13" s="11"/>
      <c r="T13" s="42" t="s">
        <v>17</v>
      </c>
      <c r="U13" s="42" t="s">
        <v>17</v>
      </c>
      <c r="V13" s="11"/>
      <c r="W13" s="42" t="s">
        <v>17</v>
      </c>
      <c r="X13" s="42" t="s">
        <v>17</v>
      </c>
      <c r="Y13" s="11"/>
      <c r="Z13" s="40" t="s">
        <v>16</v>
      </c>
      <c r="AA13" s="40" t="s">
        <v>16</v>
      </c>
      <c r="AB13" s="40" t="s">
        <v>16</v>
      </c>
      <c r="AC13" s="8">
        <v>12</v>
      </c>
    </row>
    <row r="14" spans="1:29" ht="19.5" customHeight="1" thickBot="1">
      <c r="A14" s="98">
        <v>7</v>
      </c>
      <c r="B14" s="141" t="s">
        <v>68</v>
      </c>
      <c r="C14" s="141"/>
      <c r="D14" s="141"/>
      <c r="E14" s="141"/>
      <c r="F14" s="141"/>
      <c r="G14" s="141"/>
      <c r="H14" s="141"/>
      <c r="I14" s="141"/>
      <c r="J14" s="142"/>
      <c r="K14" s="128">
        <v>79</v>
      </c>
      <c r="L14" s="127">
        <v>78</v>
      </c>
      <c r="M14" s="126">
        <v>76</v>
      </c>
      <c r="N14" s="41" t="s">
        <v>16</v>
      </c>
      <c r="O14" s="42" t="s">
        <v>16</v>
      </c>
      <c r="P14" s="125">
        <v>74</v>
      </c>
      <c r="Q14" s="42" t="s">
        <v>16</v>
      </c>
      <c r="R14" s="42" t="s">
        <v>16</v>
      </c>
      <c r="S14" s="125"/>
      <c r="T14" s="42" t="s">
        <v>16</v>
      </c>
      <c r="U14" s="42" t="s">
        <v>16</v>
      </c>
      <c r="V14" s="125"/>
      <c r="W14" s="42" t="s">
        <v>16</v>
      </c>
      <c r="X14" s="42" t="s">
        <v>16</v>
      </c>
      <c r="Y14" s="125"/>
      <c r="Z14" s="40" t="s">
        <v>16</v>
      </c>
      <c r="AA14" s="40" t="s">
        <v>16</v>
      </c>
      <c r="AB14" s="40" t="s">
        <v>16</v>
      </c>
      <c r="AC14" s="8">
        <v>74</v>
      </c>
    </row>
    <row r="15" spans="1:29" ht="13.5" customHeight="1" thickBot="1">
      <c r="A15" s="51"/>
      <c r="B15" s="52"/>
      <c r="C15" s="52"/>
      <c r="D15" s="52"/>
      <c r="E15" s="52"/>
      <c r="F15" s="52"/>
      <c r="G15" s="52"/>
      <c r="H15" s="52"/>
      <c r="I15" s="52"/>
      <c r="J15" s="52"/>
      <c r="K15" s="91"/>
      <c r="L15" s="91"/>
      <c r="M15" s="91"/>
      <c r="N15" s="53"/>
      <c r="O15" s="53"/>
      <c r="P15" s="54"/>
      <c r="Q15" s="53"/>
      <c r="R15" s="53"/>
      <c r="S15" s="54"/>
      <c r="T15" s="53"/>
      <c r="U15" s="53"/>
      <c r="V15" s="55"/>
      <c r="W15" s="56"/>
      <c r="X15" s="56"/>
      <c r="Y15" s="55"/>
      <c r="Z15" s="57"/>
      <c r="AA15" s="57"/>
      <c r="AB15" s="51"/>
      <c r="AC15" s="51"/>
    </row>
    <row r="16" spans="1:240" ht="45.75" customHeight="1" thickBot="1">
      <c r="A16" s="113"/>
      <c r="B16" s="143" t="s">
        <v>61</v>
      </c>
      <c r="C16" s="144"/>
      <c r="D16" s="144"/>
      <c r="E16" s="144"/>
      <c r="F16" s="144"/>
      <c r="G16" s="144"/>
      <c r="H16" s="144"/>
      <c r="I16" s="144"/>
      <c r="J16" s="144"/>
      <c r="K16" s="144"/>
      <c r="L16" s="144"/>
      <c r="M16" s="144"/>
      <c r="N16" s="144"/>
      <c r="O16" s="144"/>
      <c r="P16" s="144"/>
      <c r="Q16" s="144"/>
      <c r="R16" s="144"/>
      <c r="S16" s="144"/>
      <c r="T16" s="145"/>
      <c r="U16" s="58"/>
      <c r="V16" s="59"/>
      <c r="X16" s="189" t="s">
        <v>30</v>
      </c>
      <c r="Y16" s="190"/>
      <c r="Z16" s="190"/>
      <c r="AA16" s="157">
        <f>Z9-Z10</f>
        <v>-2</v>
      </c>
      <c r="AB16" s="158"/>
      <c r="AC16" s="22"/>
      <c r="IF16"/>
    </row>
    <row r="17" spans="1:240" ht="27" customHeight="1">
      <c r="A17" s="113"/>
      <c r="B17" s="193" t="s">
        <v>31</v>
      </c>
      <c r="C17" s="193"/>
      <c r="D17" s="193"/>
      <c r="E17" s="193"/>
      <c r="F17" s="193"/>
      <c r="G17" s="193"/>
      <c r="H17" s="193"/>
      <c r="I17" s="193"/>
      <c r="J17" s="193"/>
      <c r="K17" s="193"/>
      <c r="L17" s="193"/>
      <c r="M17" s="193"/>
      <c r="N17" s="193"/>
      <c r="O17" s="193"/>
      <c r="P17" s="193"/>
      <c r="Q17" s="193"/>
      <c r="R17" s="193"/>
      <c r="S17" s="193"/>
      <c r="T17" s="193"/>
      <c r="U17" s="60"/>
      <c r="V17" s="60"/>
      <c r="W17" s="34"/>
      <c r="X17" s="34"/>
      <c r="Y17" s="34"/>
      <c r="Z17" s="34"/>
      <c r="AA17" s="61"/>
      <c r="AB17" s="61"/>
      <c r="AC17" s="61"/>
      <c r="IF17"/>
    </row>
    <row r="18" spans="1:240" ht="9.75" customHeight="1">
      <c r="A18" s="114"/>
      <c r="B18" s="62"/>
      <c r="C18" s="62"/>
      <c r="D18" s="62"/>
      <c r="E18" s="62"/>
      <c r="F18" s="62"/>
      <c r="G18" s="62"/>
      <c r="H18" s="62"/>
      <c r="I18" s="62"/>
      <c r="J18" s="62"/>
      <c r="K18" s="33"/>
      <c r="L18" s="33"/>
      <c r="M18" s="33"/>
      <c r="N18" s="33"/>
      <c r="O18" s="33"/>
      <c r="P18" s="33"/>
      <c r="Q18" s="33"/>
      <c r="R18" s="33"/>
      <c r="S18" s="33"/>
      <c r="T18" s="33"/>
      <c r="U18" s="33"/>
      <c r="V18" s="33"/>
      <c r="AC18" s="17"/>
      <c r="IF18"/>
    </row>
    <row r="19" spans="1:240" ht="17.25" customHeight="1" hidden="1">
      <c r="A19" s="114"/>
      <c r="B19" s="62"/>
      <c r="C19" s="62"/>
      <c r="D19" s="62"/>
      <c r="E19" s="62"/>
      <c r="F19" s="62"/>
      <c r="G19" s="62"/>
      <c r="H19" s="62"/>
      <c r="I19" s="62"/>
      <c r="J19" s="62"/>
      <c r="K19" s="33"/>
      <c r="L19" s="33"/>
      <c r="M19" s="33"/>
      <c r="N19" s="33">
        <f>IF(N21="",1,N21)</f>
        <v>1</v>
      </c>
      <c r="O19" s="33">
        <f aca="true" t="shared" si="0" ref="O19:Y19">IF(O21="",1,O21)</f>
        <v>1</v>
      </c>
      <c r="P19" s="33">
        <f t="shared" si="0"/>
        <v>1</v>
      </c>
      <c r="Q19" s="33">
        <f t="shared" si="0"/>
        <v>1</v>
      </c>
      <c r="R19" s="33">
        <f t="shared" si="0"/>
        <v>1</v>
      </c>
      <c r="S19" s="33">
        <f t="shared" si="0"/>
        <v>1</v>
      </c>
      <c r="T19" s="33">
        <f t="shared" si="0"/>
        <v>1</v>
      </c>
      <c r="U19" s="33">
        <f t="shared" si="0"/>
        <v>1</v>
      </c>
      <c r="V19" s="33">
        <f t="shared" si="0"/>
        <v>1</v>
      </c>
      <c r="W19" s="33">
        <f t="shared" si="0"/>
        <v>1</v>
      </c>
      <c r="X19" s="33">
        <f t="shared" si="0"/>
        <v>1</v>
      </c>
      <c r="Y19" s="33">
        <f t="shared" si="0"/>
        <v>1</v>
      </c>
      <c r="AC19" s="17"/>
      <c r="IF19"/>
    </row>
    <row r="20" spans="1:240" ht="16.5" customHeight="1">
      <c r="A20" s="63" t="s">
        <v>18</v>
      </c>
      <c r="B20" s="62"/>
      <c r="C20" s="62"/>
      <c r="D20" s="62"/>
      <c r="E20" s="62"/>
      <c r="F20" s="62"/>
      <c r="G20" s="62"/>
      <c r="H20" s="62"/>
      <c r="I20" s="62"/>
      <c r="J20" s="62"/>
      <c r="K20" s="33"/>
      <c r="L20" s="33"/>
      <c r="M20" s="33"/>
      <c r="N20" s="64"/>
      <c r="O20" s="64"/>
      <c r="P20" s="64"/>
      <c r="Q20" s="64"/>
      <c r="R20" s="64"/>
      <c r="S20" s="64"/>
      <c r="T20" s="64"/>
      <c r="U20" s="65"/>
      <c r="V20" s="64"/>
      <c r="W20" s="64"/>
      <c r="X20" s="64"/>
      <c r="Y20" s="64"/>
      <c r="Z20" s="33"/>
      <c r="AA20" s="33"/>
      <c r="AB20" s="17"/>
      <c r="AC20" s="17"/>
      <c r="IF20"/>
    </row>
    <row r="21" spans="1:240" ht="16.5" thickBot="1">
      <c r="A21" s="113"/>
      <c r="B21" s="62"/>
      <c r="C21" s="62"/>
      <c r="D21" s="62"/>
      <c r="E21" s="62"/>
      <c r="F21" s="62"/>
      <c r="G21" s="62"/>
      <c r="H21" s="62"/>
      <c r="I21" s="62"/>
      <c r="J21" s="62"/>
      <c r="K21" s="33"/>
      <c r="L21" s="33"/>
      <c r="M21" s="66" t="s">
        <v>71</v>
      </c>
      <c r="N21" s="3"/>
      <c r="O21" s="3"/>
      <c r="P21" s="3"/>
      <c r="Q21" s="3"/>
      <c r="R21" s="3"/>
      <c r="S21" s="3"/>
      <c r="T21" s="3"/>
      <c r="U21" s="3"/>
      <c r="V21" s="3"/>
      <c r="W21" s="3"/>
      <c r="X21" s="3"/>
      <c r="Y21" s="3"/>
      <c r="Z21" s="34"/>
      <c r="AA21" s="34"/>
      <c r="AB21" s="17"/>
      <c r="AC21" s="17"/>
      <c r="IF21"/>
    </row>
    <row r="22" spans="1:29" s="28" customFormat="1" ht="33" customHeight="1">
      <c r="A22" s="98" t="s">
        <v>2</v>
      </c>
      <c r="B22" s="138" t="s">
        <v>3</v>
      </c>
      <c r="C22" s="139"/>
      <c r="D22" s="139"/>
      <c r="E22" s="139"/>
      <c r="F22" s="139"/>
      <c r="G22" s="139"/>
      <c r="H22" s="139"/>
      <c r="I22" s="139"/>
      <c r="J22" s="140"/>
      <c r="K22" s="95">
        <f>IF((N3-3)&lt;0,"",(N3-3))</f>
        <v>2016</v>
      </c>
      <c r="L22" s="96">
        <f>IF((N3-2)&lt;0,"",(N3-2))</f>
        <v>2017</v>
      </c>
      <c r="M22" s="97">
        <f>IF((N3-1)&lt;0,"",(N3-1))</f>
        <v>2018</v>
      </c>
      <c r="N22" s="67" t="s">
        <v>4</v>
      </c>
      <c r="O22" s="35" t="s">
        <v>5</v>
      </c>
      <c r="P22" s="35" t="s">
        <v>6</v>
      </c>
      <c r="Q22" s="35" t="s">
        <v>7</v>
      </c>
      <c r="R22" s="35" t="s">
        <v>8</v>
      </c>
      <c r="S22" s="35" t="s">
        <v>9</v>
      </c>
      <c r="T22" s="35" t="s">
        <v>10</v>
      </c>
      <c r="U22" s="35" t="s">
        <v>11</v>
      </c>
      <c r="V22" s="35" t="s">
        <v>12</v>
      </c>
      <c r="W22" s="35" t="s">
        <v>13</v>
      </c>
      <c r="X22" s="35" t="s">
        <v>14</v>
      </c>
      <c r="Y22" s="35" t="s">
        <v>15</v>
      </c>
      <c r="Z22" s="38" t="s">
        <v>34</v>
      </c>
      <c r="AA22" s="38" t="s">
        <v>35</v>
      </c>
      <c r="AB22" s="38" t="s">
        <v>27</v>
      </c>
      <c r="AC22" s="38" t="s">
        <v>32</v>
      </c>
    </row>
    <row r="23" spans="1:29" ht="20.25" customHeight="1">
      <c r="A23" s="115">
        <v>8</v>
      </c>
      <c r="B23" s="146" t="s">
        <v>69</v>
      </c>
      <c r="C23" s="146"/>
      <c r="D23" s="146"/>
      <c r="E23" s="146"/>
      <c r="F23" s="146"/>
      <c r="G23" s="146"/>
      <c r="H23" s="146"/>
      <c r="I23" s="146"/>
      <c r="J23" s="147"/>
      <c r="K23" s="116" t="s">
        <v>16</v>
      </c>
      <c r="L23" s="117" t="s">
        <v>16</v>
      </c>
      <c r="M23" s="118" t="s">
        <v>16</v>
      </c>
      <c r="N23" s="119">
        <v>74</v>
      </c>
      <c r="O23" s="120">
        <v>79</v>
      </c>
      <c r="P23" s="121">
        <v>79</v>
      </c>
      <c r="Q23" s="121"/>
      <c r="R23" s="121"/>
      <c r="S23" s="121"/>
      <c r="T23" s="121"/>
      <c r="U23" s="121"/>
      <c r="V23" s="121"/>
      <c r="W23" s="121"/>
      <c r="X23" s="121"/>
      <c r="Y23" s="121"/>
      <c r="Z23" s="122" t="s">
        <v>16</v>
      </c>
      <c r="AA23" s="122" t="s">
        <v>16</v>
      </c>
      <c r="AB23" s="122" t="s">
        <v>16</v>
      </c>
      <c r="AC23" s="122" t="s">
        <v>16</v>
      </c>
    </row>
    <row r="24" spans="1:29" ht="20.25" customHeight="1">
      <c r="A24" s="98">
        <v>9</v>
      </c>
      <c r="B24" s="187" t="s">
        <v>70</v>
      </c>
      <c r="C24" s="187"/>
      <c r="D24" s="187"/>
      <c r="E24" s="187"/>
      <c r="F24" s="187"/>
      <c r="G24" s="187"/>
      <c r="H24" s="187"/>
      <c r="I24" s="187"/>
      <c r="J24" s="188"/>
      <c r="K24" s="103">
        <v>0.58</v>
      </c>
      <c r="L24" s="104">
        <v>0.62</v>
      </c>
      <c r="M24" s="105">
        <v>0.48</v>
      </c>
      <c r="N24" s="68">
        <f>IF(N11&lt;1,"",IF(2&gt;Z4,"",N23/N11))</f>
        <v>0.4539877300613497</v>
      </c>
      <c r="O24" s="69">
        <f>IF(O11&lt;1,"",IF(3&gt;Z4,"",O23/O11))</f>
        <v>0.48466257668711654</v>
      </c>
      <c r="P24" s="69">
        <f>IF(P11&lt;1,"",IF(4&gt;Z4,"",P23/P11))</f>
        <v>0.4876543209876543</v>
      </c>
      <c r="Q24" s="69">
        <f>IF(Q11&lt;1,"",IF(5&gt;Z4,"",Q23/Q11))</f>
        <v>0</v>
      </c>
      <c r="R24" s="69">
        <f>IF(R11&lt;1,"",IF(6&gt;Z4,"",R23/R11))</f>
      </c>
      <c r="S24" s="69">
        <f>IF(S11&lt;1,"",IF(7&gt;Z4,"",S23/S11))</f>
      </c>
      <c r="T24" s="69">
        <f>IF(T11&lt;1,"",IF(8&gt;Z4,"",T23/T11))</f>
      </c>
      <c r="U24" s="69">
        <f>IF(U11&lt;1,"",IF(9&gt;Z4,"",U23/U11))</f>
      </c>
      <c r="V24" s="69">
        <f>IF(V11&lt;1,"",IF(10&gt;Z4,"",V23/V11))</f>
      </c>
      <c r="W24" s="69">
        <f>IF(W11&lt;1,"",IF(11&gt;Z4,"",W23/W11))</f>
      </c>
      <c r="X24" s="69">
        <f>IF(X11&lt;1,"",IF(12&gt;Z4,"",X23/X11))</f>
      </c>
      <c r="Y24" s="69">
        <f>IF(Y11&lt;1,"",IF(13&gt;Z4,"",Y23/Y11))</f>
      </c>
      <c r="Z24" s="42" t="s">
        <v>16</v>
      </c>
      <c r="AA24" s="70">
        <f>IF(SUMIF(N24:Y24,"&gt;0",N19:Y19)&lt;1,"",(SUMIF(N19:Y19,"1",N24:Y24)/SUMIF(N24:Y24,"&gt;0",N19:Y19)))</f>
        <v>0.47543487591204014</v>
      </c>
      <c r="AB24" s="88">
        <v>0.7</v>
      </c>
      <c r="AC24" s="12">
        <v>0.7</v>
      </c>
    </row>
    <row r="25" spans="1:29" ht="20.25" customHeight="1" thickBot="1">
      <c r="A25" s="98">
        <v>10</v>
      </c>
      <c r="B25" s="187" t="s">
        <v>28</v>
      </c>
      <c r="C25" s="187"/>
      <c r="D25" s="187"/>
      <c r="E25" s="187"/>
      <c r="F25" s="187"/>
      <c r="G25" s="187"/>
      <c r="H25" s="187"/>
      <c r="I25" s="187"/>
      <c r="J25" s="188"/>
      <c r="K25" s="92"/>
      <c r="L25" s="93"/>
      <c r="M25" s="94"/>
      <c r="N25" s="13">
        <v>1</v>
      </c>
      <c r="O25" s="11">
        <v>2</v>
      </c>
      <c r="P25" s="11">
        <v>4</v>
      </c>
      <c r="Q25" s="11"/>
      <c r="R25" s="11"/>
      <c r="S25" s="11"/>
      <c r="T25" s="11"/>
      <c r="U25" s="11"/>
      <c r="V25" s="11"/>
      <c r="W25" s="11"/>
      <c r="X25" s="11"/>
      <c r="Y25" s="11"/>
      <c r="Z25" s="71">
        <f>SUM(N25:Y25)</f>
        <v>7</v>
      </c>
      <c r="AA25" s="44">
        <f>IF(N8="","",(IF(N8=0,"",(Z25/N8))))</f>
        <v>0.04294478527607362</v>
      </c>
      <c r="AB25" s="45">
        <f>K29*AB9</f>
        <v>0</v>
      </c>
      <c r="AC25" s="14">
        <v>12</v>
      </c>
    </row>
    <row r="26" spans="2:29" ht="38.25" customHeight="1">
      <c r="B26" s="72" t="s">
        <v>63</v>
      </c>
      <c r="C26" s="73"/>
      <c r="D26" s="73"/>
      <c r="E26" s="73"/>
      <c r="F26" s="73"/>
      <c r="G26" s="73"/>
      <c r="H26" s="73"/>
      <c r="I26" s="73"/>
      <c r="J26" s="73"/>
      <c r="K26" s="73"/>
      <c r="L26" s="73"/>
      <c r="M26" s="73"/>
      <c r="N26" s="73"/>
      <c r="O26" s="73"/>
      <c r="P26" s="73"/>
      <c r="Q26" s="73"/>
      <c r="R26" s="73"/>
      <c r="S26" s="73"/>
      <c r="T26" s="73"/>
      <c r="U26" s="73"/>
      <c r="V26" s="73"/>
      <c r="W26" s="73"/>
      <c r="X26" s="73"/>
      <c r="Y26" s="73"/>
      <c r="Z26" s="74"/>
      <c r="AA26" s="74"/>
      <c r="AB26" s="33"/>
      <c r="AC26" s="33"/>
    </row>
    <row r="27" spans="2:29" ht="42.75" customHeight="1">
      <c r="B27" s="133" t="s">
        <v>64</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5"/>
      <c r="AC27" s="33"/>
    </row>
    <row r="28" spans="1:29" ht="18.75" customHeight="1" thickBot="1">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5"/>
      <c r="AC28" s="33"/>
    </row>
    <row r="29" spans="1:29" ht="44.25" customHeight="1" thickBot="1">
      <c r="A29"/>
      <c r="B29" s="161" t="s">
        <v>60</v>
      </c>
      <c r="C29" s="162"/>
      <c r="D29" s="162"/>
      <c r="E29" s="162"/>
      <c r="F29" s="162"/>
      <c r="G29" s="162"/>
      <c r="H29" s="163"/>
      <c r="I29" s="123"/>
      <c r="J29" s="123"/>
      <c r="K29" s="164">
        <f>IF(M9&lt;1,0,(M25/M9))</f>
        <v>0</v>
      </c>
      <c r="L29" s="165"/>
      <c r="M29" s="165"/>
      <c r="N29" s="165"/>
      <c r="O29" s="165"/>
      <c r="P29" s="166"/>
      <c r="Q29" s="78"/>
      <c r="S29"/>
      <c r="U29" s="34"/>
      <c r="V29" s="34"/>
      <c r="W29" s="170" t="s">
        <v>57</v>
      </c>
      <c r="X29" s="171"/>
      <c r="Y29" s="171"/>
      <c r="Z29" s="171"/>
      <c r="AA29" s="136" t="s">
        <v>20</v>
      </c>
      <c r="AB29" s="137"/>
      <c r="AC29" s="33"/>
    </row>
    <row r="30" spans="2:29" ht="11.25" customHeight="1">
      <c r="B30" s="79"/>
      <c r="C30" s="79"/>
      <c r="D30" s="79"/>
      <c r="E30" s="79"/>
      <c r="F30" s="79"/>
      <c r="G30" s="80"/>
      <c r="H30" s="80"/>
      <c r="I30" s="80"/>
      <c r="J30" s="80"/>
      <c r="K30" s="80"/>
      <c r="L30" s="80"/>
      <c r="M30" s="81"/>
      <c r="N30" s="82"/>
      <c r="O30" s="4"/>
      <c r="P30" s="4"/>
      <c r="Q30" s="78"/>
      <c r="S30" s="83"/>
      <c r="T30" s="83"/>
      <c r="U30" s="83"/>
      <c r="V30" s="83"/>
      <c r="W30" s="83"/>
      <c r="X30" s="83"/>
      <c r="Y30" s="83"/>
      <c r="Z30" s="83"/>
      <c r="AA30" s="84"/>
      <c r="AC30" s="33"/>
    </row>
    <row r="31" spans="2:240" s="99" customFormat="1" ht="45" customHeight="1" thickBot="1">
      <c r="B31" s="100" t="s">
        <v>26</v>
      </c>
      <c r="C31" s="132" t="s">
        <v>53</v>
      </c>
      <c r="D31" s="132"/>
      <c r="E31" s="132"/>
      <c r="F31" s="132"/>
      <c r="G31" s="132"/>
      <c r="H31" s="132"/>
      <c r="I31" s="132"/>
      <c r="J31" s="132"/>
      <c r="K31" s="132"/>
      <c r="L31" s="132"/>
      <c r="M31" s="132"/>
      <c r="N31" s="132"/>
      <c r="O31" s="132"/>
      <c r="P31" s="132"/>
      <c r="Q31" s="132"/>
      <c r="R31" s="132"/>
      <c r="S31" s="132"/>
      <c r="T31" s="132"/>
      <c r="U31" s="132"/>
      <c r="V31" s="132"/>
      <c r="W31" s="132"/>
      <c r="X31" s="132"/>
      <c r="Y31" s="132"/>
      <c r="Z31" s="83"/>
      <c r="AA31" s="84"/>
      <c r="AB31" s="101"/>
      <c r="AC31" s="102"/>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101"/>
      <c r="FK31" s="101"/>
      <c r="FL31" s="101"/>
      <c r="FM31" s="101"/>
      <c r="FN31" s="101"/>
      <c r="FO31" s="101"/>
      <c r="FP31" s="101"/>
      <c r="FQ31" s="101"/>
      <c r="FR31" s="101"/>
      <c r="FS31" s="101"/>
      <c r="FT31" s="101"/>
      <c r="FU31" s="101"/>
      <c r="FV31" s="101"/>
      <c r="FW31" s="101"/>
      <c r="FX31" s="101"/>
      <c r="FY31" s="101"/>
      <c r="FZ31" s="101"/>
      <c r="GA31" s="101"/>
      <c r="GB31" s="101"/>
      <c r="GC31" s="101"/>
      <c r="GD31" s="101"/>
      <c r="GE31" s="101"/>
      <c r="GF31" s="101"/>
      <c r="GG31" s="101"/>
      <c r="GH31" s="101"/>
      <c r="GI31" s="101"/>
      <c r="GJ31" s="101"/>
      <c r="GK31" s="101"/>
      <c r="GL31" s="101"/>
      <c r="GM31" s="101"/>
      <c r="GN31" s="101"/>
      <c r="GO31" s="101"/>
      <c r="GP31" s="101"/>
      <c r="GQ31" s="101"/>
      <c r="GR31" s="101"/>
      <c r="GS31" s="101"/>
      <c r="GT31" s="101"/>
      <c r="GU31" s="101"/>
      <c r="GV31" s="101"/>
      <c r="GW31" s="101"/>
      <c r="GX31" s="101"/>
      <c r="GY31" s="101"/>
      <c r="GZ31" s="101"/>
      <c r="HA31" s="101"/>
      <c r="HB31" s="101"/>
      <c r="HC31" s="101"/>
      <c r="HD31" s="101"/>
      <c r="HE31" s="101"/>
      <c r="HF31" s="101"/>
      <c r="HG31" s="101"/>
      <c r="HH31" s="101"/>
      <c r="HI31" s="101"/>
      <c r="HJ31" s="101"/>
      <c r="HK31" s="101"/>
      <c r="HL31" s="101"/>
      <c r="HM31" s="101"/>
      <c r="HN31" s="101"/>
      <c r="HO31" s="101"/>
      <c r="HP31" s="101"/>
      <c r="HQ31" s="101"/>
      <c r="HR31" s="101"/>
      <c r="HS31" s="101"/>
      <c r="HT31" s="101"/>
      <c r="HU31" s="101"/>
      <c r="HV31" s="101"/>
      <c r="HW31" s="101"/>
      <c r="HX31" s="101"/>
      <c r="HY31" s="101"/>
      <c r="HZ31" s="101"/>
      <c r="IA31" s="101"/>
      <c r="IB31" s="101"/>
      <c r="IC31" s="101"/>
      <c r="ID31" s="101"/>
      <c r="IE31" s="101"/>
      <c r="IF31" s="101"/>
    </row>
    <row r="32" spans="2:29" ht="46.5" customHeight="1" thickBot="1">
      <c r="B32" s="148" t="s">
        <v>29</v>
      </c>
      <c r="C32" s="149"/>
      <c r="D32" s="150"/>
      <c r="E32" s="178" t="s">
        <v>55</v>
      </c>
      <c r="F32" s="179"/>
      <c r="G32" s="179"/>
      <c r="H32" s="179"/>
      <c r="I32" s="179"/>
      <c r="J32" s="179"/>
      <c r="K32" s="179"/>
      <c r="L32" s="179"/>
      <c r="M32" s="179"/>
      <c r="N32" s="179"/>
      <c r="O32" s="179"/>
      <c r="P32" s="179"/>
      <c r="Q32" s="179"/>
      <c r="R32" s="180"/>
      <c r="T32" s="159" t="s">
        <v>19</v>
      </c>
      <c r="U32" s="160"/>
      <c r="V32" s="160"/>
      <c r="W32" s="181" t="s">
        <v>73</v>
      </c>
      <c r="X32" s="182"/>
      <c r="Y32" s="182"/>
      <c r="Z32" s="182"/>
      <c r="AA32" s="183"/>
      <c r="AB32" s="167"/>
      <c r="AC32" s="167"/>
    </row>
    <row r="33" spans="2:29" ht="35.25" customHeight="1">
      <c r="B33" s="151"/>
      <c r="C33" s="152"/>
      <c r="D33" s="153"/>
      <c r="E33" s="178" t="s">
        <v>65</v>
      </c>
      <c r="F33" s="179"/>
      <c r="G33" s="179"/>
      <c r="H33" s="179"/>
      <c r="I33" s="179"/>
      <c r="J33" s="179"/>
      <c r="K33" s="179"/>
      <c r="L33" s="179"/>
      <c r="M33" s="179"/>
      <c r="N33" s="179"/>
      <c r="O33" s="179"/>
      <c r="P33" s="179"/>
      <c r="Q33" s="179"/>
      <c r="R33" s="180"/>
      <c r="T33" s="159" t="s">
        <v>58</v>
      </c>
      <c r="U33" s="160"/>
      <c r="V33" s="160"/>
      <c r="W33" s="184" t="s">
        <v>74</v>
      </c>
      <c r="X33" s="185"/>
      <c r="Y33" s="185"/>
      <c r="Z33" s="185"/>
      <c r="AA33" s="186"/>
      <c r="AB33" s="168" t="s">
        <v>54</v>
      </c>
      <c r="AC33" s="169"/>
    </row>
    <row r="34" spans="1:29" ht="27" customHeight="1" thickBot="1">
      <c r="A34" s="72"/>
      <c r="B34" s="129" t="s">
        <v>66</v>
      </c>
      <c r="C34" s="86"/>
      <c r="D34" s="86"/>
      <c r="E34" s="86"/>
      <c r="F34" s="86"/>
      <c r="G34" s="86"/>
      <c r="H34" s="86"/>
      <c r="I34" s="86"/>
      <c r="J34" s="86"/>
      <c r="K34" s="86"/>
      <c r="L34" s="86"/>
      <c r="N34" s="86"/>
      <c r="P34" s="85"/>
      <c r="Q34" s="87"/>
      <c r="S34" s="87"/>
      <c r="T34" s="174" t="s">
        <v>23</v>
      </c>
      <c r="U34" s="174"/>
      <c r="V34" s="159"/>
      <c r="W34" s="175">
        <v>43561</v>
      </c>
      <c r="X34" s="176"/>
      <c r="Y34" s="176"/>
      <c r="Z34" s="176"/>
      <c r="AA34" s="177"/>
      <c r="AB34" s="172" t="s">
        <v>75</v>
      </c>
      <c r="AC34" s="173"/>
    </row>
    <row r="35" ht="11.25" customHeight="1"/>
  </sheetData>
  <sheetProtection password="DCCF" sheet="1" objects="1" scenarios="1"/>
  <mergeCells count="40">
    <mergeCell ref="A1:AA1"/>
    <mergeCell ref="N3:O3"/>
    <mergeCell ref="K6:M6"/>
    <mergeCell ref="P3:Q3"/>
    <mergeCell ref="B7:J7"/>
    <mergeCell ref="R3:S3"/>
    <mergeCell ref="B24:J24"/>
    <mergeCell ref="X16:Z16"/>
    <mergeCell ref="B8:J8"/>
    <mergeCell ref="B17:T17"/>
    <mergeCell ref="B25:J25"/>
    <mergeCell ref="B11:J11"/>
    <mergeCell ref="B12:J12"/>
    <mergeCell ref="AB34:AC34"/>
    <mergeCell ref="T34:V34"/>
    <mergeCell ref="W34:AA34"/>
    <mergeCell ref="E32:R32"/>
    <mergeCell ref="W32:AA32"/>
    <mergeCell ref="W33:AA33"/>
    <mergeCell ref="E33:R33"/>
    <mergeCell ref="B32:D33"/>
    <mergeCell ref="B3:F3"/>
    <mergeCell ref="AA16:AB16"/>
    <mergeCell ref="T32:V32"/>
    <mergeCell ref="T33:V33"/>
    <mergeCell ref="B29:H29"/>
    <mergeCell ref="K29:P29"/>
    <mergeCell ref="AB32:AC32"/>
    <mergeCell ref="AB33:AC33"/>
    <mergeCell ref="W29:Z29"/>
    <mergeCell ref="C31:Y31"/>
    <mergeCell ref="B27:AB27"/>
    <mergeCell ref="AA29:AB29"/>
    <mergeCell ref="B22:J22"/>
    <mergeCell ref="B9:J9"/>
    <mergeCell ref="B10:J10"/>
    <mergeCell ref="B16:T16"/>
    <mergeCell ref="B13:J13"/>
    <mergeCell ref="B14:J14"/>
    <mergeCell ref="B23:J23"/>
  </mergeCells>
  <conditionalFormatting sqref="AA29:AA31">
    <cfRule type="containsText" priority="8" dxfId="5" operator="containsText" text="NO">
      <formula>NOT(ISERROR(SEARCH("NO",AA29)))</formula>
    </cfRule>
    <cfRule type="containsText" priority="9" dxfId="6" operator="containsText" text="YES">
      <formula>NOT(ISERROR(SEARCH("YES",AA29)))</formula>
    </cfRule>
  </conditionalFormatting>
  <conditionalFormatting sqref="AA16 AA17:AB17">
    <cfRule type="cellIs" priority="2" dxfId="7" operator="greaterThan">
      <formula>0</formula>
    </cfRule>
    <cfRule type="cellIs" priority="3" dxfId="5" operator="lessThan">
      <formula>0</formula>
    </cfRule>
  </conditionalFormatting>
  <conditionalFormatting sqref="AA29">
    <cfRule type="cellIs" priority="1" dxfId="8" operator="equal" stopIfTrue="1">
      <formula>"YES"</formula>
    </cfRule>
  </conditionalFormatting>
  <dataValidations count="3">
    <dataValidation type="list" showInputMessage="1" showErrorMessage="1" error="Must select &quot;YES&quot; or &quot;NO&quot;" sqref="AA29:AB29">
      <formula1>AA4:AB4</formula1>
    </dataValidation>
    <dataValidation type="list" allowBlank="1" showInputMessage="1" showErrorMessage="1" sqref="AA30:AA31">
      <formula1>YN</formula1>
    </dataValidation>
    <dataValidation type="list" allowBlank="1" showInputMessage="1" showErrorMessage="1" sqref="R3:S3">
      <formula1>$M$4:$Y$4</formula1>
    </dataValidation>
  </dataValidations>
  <printOptions horizontalCentered="1"/>
  <pageMargins left="0.6" right="0.45" top="0.51" bottom="0.33" header="0.25" footer="0.23"/>
  <pageSetup fitToHeight="1" fitToWidth="1" orientation="landscape" scale="65" r:id="rId1"/>
  <ignoredErrors>
    <ignoredError sqref="Z25" formulaRange="1"/>
    <ignoredError sqref="Z24 N19:Y19 AB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Jim Goetsch</cp:lastModifiedBy>
  <cp:lastPrinted>2019-04-01T23:58:14Z</cp:lastPrinted>
  <dcterms:created xsi:type="dcterms:W3CDTF">2015-09-08T03:20:27Z</dcterms:created>
  <dcterms:modified xsi:type="dcterms:W3CDTF">2019-04-02T00:43:34Z</dcterms:modified>
  <cp:category/>
  <cp:version/>
  <cp:contentType/>
  <cp:contentStatus/>
</cp:coreProperties>
</file>